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Water permeability/"/>
    </mc:Choice>
  </mc:AlternateContent>
  <xr:revisionPtr revIDLastSave="8" documentId="13_ncr:1_{8246F252-6B32-4B33-A377-E077A6F34CBE}" xr6:coauthVersionLast="45" xr6:coauthVersionMax="45" xr10:uidLastSave="{CB6F915F-A105-4A23-B10E-80C3A10D87C4}"/>
  <bookViews>
    <workbookView xWindow="-98" yWindow="-98" windowWidth="20715" windowHeight="13276" firstSheet="1" activeTab="4" xr2:uid="{00000000-000D-0000-FFFF-FFFF00000000}"/>
  </bookViews>
  <sheets>
    <sheet name="Cracks - REF" sheetId="5" r:id="rId1"/>
    <sheet name="Cracks - ADDS" sheetId="6" r:id="rId2"/>
    <sheet name="Water permeability" sheetId="1" r:id="rId3"/>
    <sheet name="Water permeability results_1" sheetId="7" r:id="rId4"/>
    <sheet name="Water permeability results_2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32" i="7" l="1"/>
  <c r="BA31" i="7"/>
  <c r="BA32" i="7" s="1"/>
  <c r="AZ31" i="7"/>
  <c r="AZ32" i="7" s="1"/>
  <c r="AY31" i="7"/>
  <c r="AY30" i="7"/>
  <c r="AY16" i="7"/>
  <c r="AN14" i="7"/>
  <c r="D14" i="7"/>
  <c r="N44" i="8" l="1"/>
  <c r="Q13" i="8"/>
  <c r="Q28" i="8"/>
  <c r="Q29" i="8" s="1"/>
  <c r="Q30" i="8" s="1"/>
  <c r="C60" i="8"/>
  <c r="C61" i="8" s="1"/>
  <c r="C62" i="8" s="1"/>
  <c r="B28" i="8"/>
  <c r="C28" i="8"/>
  <c r="C29" i="8" s="1"/>
  <c r="C30" i="8" s="1"/>
  <c r="D28" i="8"/>
  <c r="E28" i="8"/>
  <c r="F28" i="8"/>
  <c r="G28" i="8"/>
  <c r="H28" i="8"/>
  <c r="I28" i="8"/>
  <c r="J28" i="8"/>
  <c r="B30" i="7"/>
  <c r="B14" i="7"/>
  <c r="G16" i="1"/>
  <c r="H16" i="1" s="1"/>
  <c r="C2" i="7"/>
  <c r="E13" i="8"/>
  <c r="E29" i="8" s="1"/>
  <c r="E30" i="8" s="1"/>
  <c r="C13" i="8"/>
  <c r="N45" i="8" l="1"/>
  <c r="N46" i="8" s="1"/>
  <c r="D15" i="7"/>
  <c r="D16" i="7" s="1"/>
  <c r="R60" i="8"/>
  <c r="N60" i="8"/>
  <c r="O60" i="8"/>
  <c r="P60" i="8"/>
  <c r="Q60" i="8"/>
  <c r="Q61" i="8" s="1"/>
  <c r="Q62" i="8" s="1"/>
  <c r="S60" i="8"/>
  <c r="T60" i="8"/>
  <c r="U60" i="8"/>
  <c r="M60" i="8"/>
  <c r="Q44" i="8"/>
  <c r="Q45" i="8" s="1"/>
  <c r="Q46" i="8" s="1"/>
  <c r="O44" i="8"/>
  <c r="P44" i="8"/>
  <c r="R44" i="8"/>
  <c r="S44" i="8"/>
  <c r="T44" i="8"/>
  <c r="U44" i="8"/>
  <c r="M44" i="8"/>
  <c r="N28" i="8"/>
  <c r="O28" i="8"/>
  <c r="P28" i="8"/>
  <c r="R28" i="8"/>
  <c r="S28" i="8"/>
  <c r="T28" i="8"/>
  <c r="U28" i="8"/>
  <c r="M28" i="8"/>
  <c r="P13" i="8"/>
  <c r="N13" i="8"/>
  <c r="O13" i="8"/>
  <c r="R13" i="8"/>
  <c r="S13" i="8"/>
  <c r="T13" i="8"/>
  <c r="U13" i="8"/>
  <c r="M13" i="8"/>
  <c r="J60" i="8"/>
  <c r="H60" i="8"/>
  <c r="I60" i="8"/>
  <c r="F60" i="8"/>
  <c r="F61" i="8" s="1"/>
  <c r="F62" i="8" s="1"/>
  <c r="D60" i="8"/>
  <c r="E60" i="8"/>
  <c r="E61" i="8" s="1"/>
  <c r="E62" i="8" s="1"/>
  <c r="G60" i="8"/>
  <c r="B60" i="8"/>
  <c r="J44" i="8"/>
  <c r="I44" i="8"/>
  <c r="H44" i="8"/>
  <c r="F44" i="8"/>
  <c r="F45" i="8" s="1"/>
  <c r="F46" i="8" s="1"/>
  <c r="C44" i="8"/>
  <c r="C45" i="8" s="1"/>
  <c r="C46" i="8" s="1"/>
  <c r="B44" i="8"/>
  <c r="D44" i="8"/>
  <c r="E44" i="8"/>
  <c r="E45" i="8" s="1"/>
  <c r="E46" i="8" s="1"/>
  <c r="G44" i="8"/>
  <c r="J13" i="8"/>
  <c r="J29" i="8" s="1"/>
  <c r="J30" i="8" s="1"/>
  <c r="I13" i="8"/>
  <c r="I29" i="8" s="1"/>
  <c r="I30" i="8" s="1"/>
  <c r="H13" i="8"/>
  <c r="H29" i="8" s="1"/>
  <c r="H30" i="8" s="1"/>
  <c r="F13" i="8"/>
  <c r="F29" i="8" s="1"/>
  <c r="F30" i="8" s="1"/>
  <c r="D13" i="8"/>
  <c r="D29" i="8" s="1"/>
  <c r="D30" i="8" s="1"/>
  <c r="G13" i="8"/>
  <c r="G29" i="8" s="1"/>
  <c r="G30" i="8" s="1"/>
  <c r="B13" i="8"/>
  <c r="B29" i="8" s="1"/>
  <c r="B30" i="8" s="1"/>
  <c r="R61" i="8" l="1"/>
  <c r="R62" i="8" s="1"/>
  <c r="D45" i="8"/>
  <c r="D46" i="8" s="1"/>
  <c r="H45" i="8"/>
  <c r="H46" i="8" s="1"/>
  <c r="G61" i="8"/>
  <c r="G62" i="8" s="1"/>
  <c r="I61" i="8"/>
  <c r="I62" i="8" s="1"/>
  <c r="U29" i="8"/>
  <c r="U30" i="8" s="1"/>
  <c r="U45" i="8"/>
  <c r="U46" i="8" s="1"/>
  <c r="U61" i="8"/>
  <c r="U62" i="8" s="1"/>
  <c r="B61" i="8"/>
  <c r="B62" i="8" s="1"/>
  <c r="B45" i="8"/>
  <c r="B46" i="8" s="1"/>
  <c r="I45" i="8"/>
  <c r="I46" i="8" s="1"/>
  <c r="H61" i="8"/>
  <c r="H62" i="8" s="1"/>
  <c r="T29" i="8"/>
  <c r="T30" i="8" s="1"/>
  <c r="O29" i="8"/>
  <c r="O30" i="8" s="1"/>
  <c r="T45" i="8"/>
  <c r="T46" i="8" s="1"/>
  <c r="O45" i="8"/>
  <c r="O46" i="8" s="1"/>
  <c r="T61" i="8"/>
  <c r="T62" i="8" s="1"/>
  <c r="O61" i="8"/>
  <c r="O62" i="8" s="1"/>
  <c r="R29" i="8"/>
  <c r="R30" i="8" s="1"/>
  <c r="R45" i="8"/>
  <c r="R46" i="8" s="1"/>
  <c r="G45" i="8"/>
  <c r="G46" i="8" s="1"/>
  <c r="J45" i="8"/>
  <c r="J46" i="8" s="1"/>
  <c r="D61" i="8"/>
  <c r="D62" i="8" s="1"/>
  <c r="J61" i="8"/>
  <c r="J62" i="8" s="1"/>
  <c r="S29" i="8"/>
  <c r="S30" i="8" s="1"/>
  <c r="N29" i="8"/>
  <c r="N30" i="8" s="1"/>
  <c r="S45" i="8"/>
  <c r="S46" i="8" s="1"/>
  <c r="S61" i="8"/>
  <c r="S62" i="8" s="1"/>
  <c r="N61" i="8"/>
  <c r="N62" i="8" s="1"/>
  <c r="I30" i="7"/>
  <c r="N30" i="7"/>
  <c r="Z30" i="7"/>
  <c r="AI30" i="7"/>
  <c r="AG30" i="7"/>
  <c r="AN30" i="7"/>
  <c r="AL30" i="7"/>
  <c r="AS30" i="7"/>
  <c r="AT30" i="7"/>
  <c r="AX30" i="7"/>
  <c r="C30" i="7"/>
  <c r="D30" i="7"/>
  <c r="E30" i="7"/>
  <c r="H30" i="7"/>
  <c r="J30" i="7"/>
  <c r="J31" i="7" s="1"/>
  <c r="J32" i="7" s="1"/>
  <c r="K30" i="7"/>
  <c r="O30" i="7"/>
  <c r="P30" i="7"/>
  <c r="P31" i="7" s="1"/>
  <c r="P32" i="7" s="1"/>
  <c r="Q30" i="7"/>
  <c r="Q31" i="7" s="1"/>
  <c r="Q32" i="7" s="1"/>
  <c r="T30" i="7"/>
  <c r="U30" i="7"/>
  <c r="V30" i="7"/>
  <c r="W30" i="7"/>
  <c r="AA30" i="7"/>
  <c r="AB30" i="7"/>
  <c r="AC30" i="7"/>
  <c r="AF30" i="7"/>
  <c r="AH30" i="7"/>
  <c r="AM30" i="7"/>
  <c r="AO30" i="7"/>
  <c r="AR30" i="7"/>
  <c r="AU30" i="7"/>
  <c r="AZ30" i="7"/>
  <c r="BA30" i="7"/>
  <c r="BA14" i="7"/>
  <c r="AZ14" i="7"/>
  <c r="AY14" i="7"/>
  <c r="AX14" i="7"/>
  <c r="AU14" i="7"/>
  <c r="AT14" i="7"/>
  <c r="AS14" i="7"/>
  <c r="AR14" i="7"/>
  <c r="AG14" i="7"/>
  <c r="O14" i="7"/>
  <c r="I14" i="7"/>
  <c r="H14" i="7"/>
  <c r="J14" i="7"/>
  <c r="K14" i="7"/>
  <c r="N14" i="7"/>
  <c r="P14" i="7"/>
  <c r="P15" i="7" s="1"/>
  <c r="Q14" i="7"/>
  <c r="T14" i="7"/>
  <c r="U14" i="7"/>
  <c r="V14" i="7"/>
  <c r="W14" i="7"/>
  <c r="Z14" i="7"/>
  <c r="AA14" i="7"/>
  <c r="AA15" i="7" s="1"/>
  <c r="AA16" i="7" s="1"/>
  <c r="AB14" i="7"/>
  <c r="AB15" i="7" s="1"/>
  <c r="AB16" i="7" s="1"/>
  <c r="AC14" i="7"/>
  <c r="AC15" i="7" s="1"/>
  <c r="AC16" i="7" s="1"/>
  <c r="AF14" i="7"/>
  <c r="AH14" i="7"/>
  <c r="AI14" i="7"/>
  <c r="AL14" i="7"/>
  <c r="AM14" i="7"/>
  <c r="AO14" i="7"/>
  <c r="AO15" i="7" s="1"/>
  <c r="AO16" i="7" s="1"/>
  <c r="E14" i="7"/>
  <c r="C14" i="7"/>
  <c r="C15" i="7" s="1"/>
  <c r="C16" i="7" s="1"/>
  <c r="AH15" i="7" l="1"/>
  <c r="AH16" i="7" s="1"/>
  <c r="AS15" i="7"/>
  <c r="AS16" i="7" s="1"/>
  <c r="AO31" i="7"/>
  <c r="AO32" i="7" s="1"/>
  <c r="AC31" i="7"/>
  <c r="AC32" i="7" s="1"/>
  <c r="AN31" i="7"/>
  <c r="AN32" i="7" s="1"/>
  <c r="I15" i="7"/>
  <c r="I16" i="7" s="1"/>
  <c r="AM15" i="7"/>
  <c r="AM16" i="7" s="1"/>
  <c r="K15" i="7"/>
  <c r="K16" i="7" s="1"/>
  <c r="O15" i="7"/>
  <c r="O16" i="7" s="1"/>
  <c r="AT16" i="7"/>
  <c r="AT15" i="7"/>
  <c r="AZ15" i="7"/>
  <c r="AZ16" i="7" s="1"/>
  <c r="AM31" i="7"/>
  <c r="AM32" i="7" s="1"/>
  <c r="AB31" i="7"/>
  <c r="AB32" i="7" s="1"/>
  <c r="O31" i="7"/>
  <c r="O32" i="7" s="1"/>
  <c r="AT31" i="7"/>
  <c r="AT32" i="7" s="1"/>
  <c r="AG31" i="7"/>
  <c r="AG32" i="7" s="1"/>
  <c r="I31" i="7"/>
  <c r="I32" i="7" s="1"/>
  <c r="AN15" i="7"/>
  <c r="AN16" i="7" s="1"/>
  <c r="AY15" i="7"/>
  <c r="E15" i="7"/>
  <c r="E16" i="7" s="1"/>
  <c r="J15" i="7"/>
  <c r="J16" i="7" s="1"/>
  <c r="AU16" i="7"/>
  <c r="AU15" i="7"/>
  <c r="BA15" i="7"/>
  <c r="BA16" i="7" s="1"/>
  <c r="AU31" i="7"/>
  <c r="AU32" i="7" s="1"/>
  <c r="AH31" i="7"/>
  <c r="AH32" i="7" s="1"/>
  <c r="AA31" i="7"/>
  <c r="AA32" i="7" s="1"/>
  <c r="K31" i="7"/>
  <c r="K32" i="7" s="1"/>
  <c r="AS31" i="7"/>
  <c r="AS32" i="7" s="1"/>
  <c r="AI31" i="7"/>
  <c r="AI32" i="7" s="1"/>
  <c r="AI15" i="7"/>
  <c r="AI16" i="7" s="1"/>
  <c r="V15" i="7"/>
  <c r="V16" i="7" s="1"/>
  <c r="AG15" i="7"/>
  <c r="AG16" i="7" s="1"/>
  <c r="Q15" i="7"/>
  <c r="Q16" i="7" s="1"/>
  <c r="P16" i="7"/>
  <c r="U15" i="7"/>
  <c r="U16" i="7" s="1"/>
  <c r="W15" i="7"/>
  <c r="W16" i="7" s="1"/>
  <c r="E2" i="7"/>
  <c r="D2" i="7"/>
  <c r="H10" i="6" l="1"/>
  <c r="F10" i="5"/>
  <c r="Q9" i="5" s="1"/>
  <c r="X11" i="5" s="1"/>
  <c r="D10" i="5" l="1"/>
  <c r="AE13" i="1" l="1"/>
  <c r="U13" i="1"/>
  <c r="K13" i="1"/>
  <c r="F12" i="1"/>
  <c r="H10" i="5" l="1"/>
  <c r="L20" i="6" l="1"/>
  <c r="L19" i="6"/>
  <c r="L18" i="6"/>
  <c r="L17" i="6"/>
  <c r="L16" i="6"/>
  <c r="L15" i="6"/>
  <c r="L14" i="6"/>
  <c r="L13" i="6"/>
  <c r="L20" i="5"/>
  <c r="L19" i="5"/>
  <c r="L18" i="5"/>
  <c r="L17" i="5"/>
  <c r="L16" i="5"/>
  <c r="L15" i="5"/>
  <c r="L14" i="5"/>
  <c r="L13" i="5"/>
  <c r="AF43" i="1" l="1"/>
  <c r="H107" i="6" l="1"/>
  <c r="T20" i="6" s="1"/>
  <c r="F107" i="6"/>
  <c r="D107" i="6"/>
  <c r="P20" i="6" s="1"/>
  <c r="B107" i="6"/>
  <c r="N20" i="6" s="1"/>
  <c r="H106" i="6"/>
  <c r="F106" i="6"/>
  <c r="Q20" i="6" s="1"/>
  <c r="D106" i="6"/>
  <c r="B106" i="6"/>
  <c r="M20" i="6" s="1"/>
  <c r="H96" i="6"/>
  <c r="T19" i="6" s="1"/>
  <c r="F96" i="6"/>
  <c r="R19" i="6" s="1"/>
  <c r="D96" i="6"/>
  <c r="P19" i="6" s="1"/>
  <c r="B96" i="6"/>
  <c r="N19" i="6" s="1"/>
  <c r="H95" i="6"/>
  <c r="F95" i="6"/>
  <c r="D95" i="6"/>
  <c r="B95" i="6"/>
  <c r="M19" i="6" s="1"/>
  <c r="H85" i="6"/>
  <c r="T18" i="6" s="1"/>
  <c r="F85" i="6"/>
  <c r="D85" i="6"/>
  <c r="P18" i="6" s="1"/>
  <c r="B85" i="6"/>
  <c r="N18" i="6" s="1"/>
  <c r="H84" i="6"/>
  <c r="F84" i="6"/>
  <c r="Q18" i="6" s="1"/>
  <c r="D84" i="6"/>
  <c r="O18" i="6" s="1"/>
  <c r="B84" i="6"/>
  <c r="M18" i="6" s="1"/>
  <c r="H74" i="6"/>
  <c r="T17" i="6" s="1"/>
  <c r="F74" i="6"/>
  <c r="D74" i="6"/>
  <c r="P17" i="6" s="1"/>
  <c r="B74" i="6"/>
  <c r="N17" i="6" s="1"/>
  <c r="H73" i="6"/>
  <c r="F73" i="6"/>
  <c r="Q17" i="6" s="1"/>
  <c r="D73" i="6"/>
  <c r="O17" i="6" s="1"/>
  <c r="B73" i="6"/>
  <c r="M17" i="6" s="1"/>
  <c r="H63" i="6"/>
  <c r="F63" i="6"/>
  <c r="R16" i="6" s="1"/>
  <c r="D63" i="6"/>
  <c r="P16" i="6" s="1"/>
  <c r="B63" i="6"/>
  <c r="N16" i="6" s="1"/>
  <c r="H62" i="6"/>
  <c r="F62" i="6"/>
  <c r="Q16" i="6" s="1"/>
  <c r="D62" i="6"/>
  <c r="B62" i="6"/>
  <c r="M16" i="6" s="1"/>
  <c r="H52" i="6"/>
  <c r="T15" i="6" s="1"/>
  <c r="F52" i="6"/>
  <c r="R15" i="6" s="1"/>
  <c r="D52" i="6"/>
  <c r="P15" i="6" s="1"/>
  <c r="B52" i="6"/>
  <c r="N15" i="6" s="1"/>
  <c r="H51" i="6"/>
  <c r="S15" i="6" s="1"/>
  <c r="F51" i="6"/>
  <c r="Q15" i="6" s="1"/>
  <c r="D51" i="6"/>
  <c r="B51" i="6"/>
  <c r="M15" i="6" s="1"/>
  <c r="H41" i="6"/>
  <c r="T14" i="6" s="1"/>
  <c r="F41" i="6"/>
  <c r="D41" i="6"/>
  <c r="P14" i="6" s="1"/>
  <c r="B41" i="6"/>
  <c r="N14" i="6" s="1"/>
  <c r="H40" i="6"/>
  <c r="F40" i="6"/>
  <c r="Q14" i="6" s="1"/>
  <c r="D40" i="6"/>
  <c r="B40" i="6"/>
  <c r="M14" i="6" s="1"/>
  <c r="H30" i="6"/>
  <c r="T13" i="6" s="1"/>
  <c r="F30" i="6"/>
  <c r="R13" i="6" s="1"/>
  <c r="D30" i="6"/>
  <c r="P13" i="6" s="1"/>
  <c r="B30" i="6"/>
  <c r="N13" i="6" s="1"/>
  <c r="H29" i="6"/>
  <c r="F29" i="6"/>
  <c r="D29" i="6"/>
  <c r="O13" i="6" s="1"/>
  <c r="B29" i="6"/>
  <c r="M13" i="6" s="1"/>
  <c r="S20" i="6"/>
  <c r="R20" i="6"/>
  <c r="O20" i="6"/>
  <c r="S19" i="6"/>
  <c r="Q19" i="6"/>
  <c r="O19" i="6"/>
  <c r="H19" i="6"/>
  <c r="T12" i="6" s="1"/>
  <c r="F19" i="6"/>
  <c r="R12" i="6" s="1"/>
  <c r="D19" i="6"/>
  <c r="P12" i="6" s="1"/>
  <c r="B19" i="6"/>
  <c r="S18" i="6"/>
  <c r="R18" i="6"/>
  <c r="H18" i="6"/>
  <c r="F18" i="6"/>
  <c r="Q12" i="6" s="1"/>
  <c r="D18" i="6"/>
  <c r="O12" i="6" s="1"/>
  <c r="B18" i="6"/>
  <c r="M12" i="6" s="1"/>
  <c r="S17" i="6"/>
  <c r="R17" i="6"/>
  <c r="T16" i="6"/>
  <c r="S16" i="6"/>
  <c r="O16" i="6"/>
  <c r="O15" i="6"/>
  <c r="S14" i="6"/>
  <c r="R14" i="6"/>
  <c r="O14" i="6"/>
  <c r="S13" i="6"/>
  <c r="Q13" i="6"/>
  <c r="S12" i="6"/>
  <c r="N12" i="6"/>
  <c r="L12" i="6"/>
  <c r="V11" i="6"/>
  <c r="S9" i="6"/>
  <c r="Y11" i="6" s="1"/>
  <c r="Y31" i="6" s="1"/>
  <c r="F10" i="6"/>
  <c r="Q9" i="6" s="1"/>
  <c r="X11" i="6" s="1"/>
  <c r="X31" i="6" s="1"/>
  <c r="D10" i="6"/>
  <c r="O9" i="6" s="1"/>
  <c r="W11" i="6" s="1"/>
  <c r="W31" i="6" s="1"/>
  <c r="B9" i="6"/>
  <c r="B10" i="6" s="1"/>
  <c r="M9" i="6" s="1"/>
  <c r="E6" i="6"/>
  <c r="H107" i="5"/>
  <c r="T20" i="5" s="1"/>
  <c r="F107" i="5"/>
  <c r="D107" i="5"/>
  <c r="P20" i="5" s="1"/>
  <c r="B107" i="5"/>
  <c r="N20" i="5" s="1"/>
  <c r="H106" i="5"/>
  <c r="S20" i="5" s="1"/>
  <c r="F106" i="5"/>
  <c r="Q20" i="5" s="1"/>
  <c r="D106" i="5"/>
  <c r="O20" i="5" s="1"/>
  <c r="B106" i="5"/>
  <c r="M20" i="5" s="1"/>
  <c r="H96" i="5"/>
  <c r="T19" i="5" s="1"/>
  <c r="F96" i="5"/>
  <c r="R19" i="5" s="1"/>
  <c r="D96" i="5"/>
  <c r="P19" i="5" s="1"/>
  <c r="B96" i="5"/>
  <c r="N19" i="5" s="1"/>
  <c r="H95" i="5"/>
  <c r="S19" i="5" s="1"/>
  <c r="F95" i="5"/>
  <c r="Q19" i="5" s="1"/>
  <c r="D95" i="5"/>
  <c r="O19" i="5" s="1"/>
  <c r="B95" i="5"/>
  <c r="M19" i="5" s="1"/>
  <c r="H85" i="5"/>
  <c r="T18" i="5" s="1"/>
  <c r="F85" i="5"/>
  <c r="R18" i="5" s="1"/>
  <c r="D85" i="5"/>
  <c r="P18" i="5" s="1"/>
  <c r="B85" i="5"/>
  <c r="N18" i="5" s="1"/>
  <c r="H84" i="5"/>
  <c r="S18" i="5" s="1"/>
  <c r="F84" i="5"/>
  <c r="Q18" i="5" s="1"/>
  <c r="D84" i="5"/>
  <c r="O18" i="5" s="1"/>
  <c r="B84" i="5"/>
  <c r="M18" i="5" s="1"/>
  <c r="H74" i="5"/>
  <c r="T17" i="5" s="1"/>
  <c r="F74" i="5"/>
  <c r="R17" i="5" s="1"/>
  <c r="D74" i="5"/>
  <c r="P17" i="5" s="1"/>
  <c r="B74" i="5"/>
  <c r="N17" i="5" s="1"/>
  <c r="H73" i="5"/>
  <c r="S17" i="5" s="1"/>
  <c r="F73" i="5"/>
  <c r="Q17" i="5" s="1"/>
  <c r="D73" i="5"/>
  <c r="O17" i="5" s="1"/>
  <c r="B73" i="5"/>
  <c r="M17" i="5" s="1"/>
  <c r="H63" i="5"/>
  <c r="T16" i="5" s="1"/>
  <c r="F63" i="5"/>
  <c r="R16" i="5" s="1"/>
  <c r="D63" i="5"/>
  <c r="P16" i="5" s="1"/>
  <c r="B63" i="5"/>
  <c r="N16" i="5" s="1"/>
  <c r="H62" i="5"/>
  <c r="S16" i="5" s="1"/>
  <c r="F62" i="5"/>
  <c r="Q16" i="5" s="1"/>
  <c r="D62" i="5"/>
  <c r="O16" i="5" s="1"/>
  <c r="B62" i="5"/>
  <c r="M16" i="5" s="1"/>
  <c r="H52" i="5"/>
  <c r="T15" i="5" s="1"/>
  <c r="F52" i="5"/>
  <c r="R15" i="5" s="1"/>
  <c r="D52" i="5"/>
  <c r="P15" i="5" s="1"/>
  <c r="B52" i="5"/>
  <c r="N15" i="5" s="1"/>
  <c r="H51" i="5"/>
  <c r="S15" i="5" s="1"/>
  <c r="F51" i="5"/>
  <c r="Q15" i="5" s="1"/>
  <c r="D51" i="5"/>
  <c r="O15" i="5" s="1"/>
  <c r="B51" i="5"/>
  <c r="M15" i="5" s="1"/>
  <c r="H41" i="5"/>
  <c r="T14" i="5" s="1"/>
  <c r="F41" i="5"/>
  <c r="R14" i="5" s="1"/>
  <c r="D41" i="5"/>
  <c r="P14" i="5" s="1"/>
  <c r="B41" i="5"/>
  <c r="N14" i="5" s="1"/>
  <c r="H40" i="5"/>
  <c r="S14" i="5" s="1"/>
  <c r="F40" i="5"/>
  <c r="Q14" i="5" s="1"/>
  <c r="D40" i="5"/>
  <c r="O14" i="5" s="1"/>
  <c r="B40" i="5"/>
  <c r="M14" i="5" s="1"/>
  <c r="H30" i="5"/>
  <c r="T13" i="5" s="1"/>
  <c r="F30" i="5"/>
  <c r="R13" i="5" s="1"/>
  <c r="D30" i="5"/>
  <c r="P13" i="5" s="1"/>
  <c r="B30" i="5"/>
  <c r="N13" i="5" s="1"/>
  <c r="H29" i="5"/>
  <c r="S13" i="5" s="1"/>
  <c r="F29" i="5"/>
  <c r="Q13" i="5" s="1"/>
  <c r="D29" i="5"/>
  <c r="O13" i="5" s="1"/>
  <c r="B29" i="5"/>
  <c r="M13" i="5" s="1"/>
  <c r="R20" i="5"/>
  <c r="H19" i="5"/>
  <c r="T12" i="5" s="1"/>
  <c r="F19" i="5"/>
  <c r="R12" i="5" s="1"/>
  <c r="D19" i="5"/>
  <c r="P12" i="5" s="1"/>
  <c r="B19" i="5"/>
  <c r="N12" i="5" s="1"/>
  <c r="H18" i="5"/>
  <c r="S12" i="5" s="1"/>
  <c r="F18" i="5"/>
  <c r="Q12" i="5" s="1"/>
  <c r="Q24" i="5" s="1"/>
  <c r="D18" i="5"/>
  <c r="O12" i="5" s="1"/>
  <c r="B18" i="5"/>
  <c r="M12" i="5" s="1"/>
  <c r="L12" i="5"/>
  <c r="V11" i="5"/>
  <c r="S9" i="5"/>
  <c r="Y11" i="5" s="1"/>
  <c r="O9" i="5"/>
  <c r="W11" i="5" s="1"/>
  <c r="B10" i="5"/>
  <c r="M9" i="5" s="1"/>
  <c r="E6" i="5"/>
  <c r="Y12" i="6" l="1"/>
  <c r="W15" i="6"/>
  <c r="W16" i="6"/>
  <c r="Y17" i="6"/>
  <c r="Y19" i="6"/>
  <c r="W13" i="5"/>
  <c r="O22" i="6"/>
  <c r="W19" i="6"/>
  <c r="S22" i="6"/>
  <c r="M22" i="6"/>
  <c r="Q22" i="6"/>
  <c r="X17" i="5"/>
  <c r="Y13" i="5"/>
  <c r="W20" i="5"/>
  <c r="W19" i="5"/>
  <c r="O22" i="5"/>
  <c r="W17" i="5"/>
  <c r="W16" i="5"/>
  <c r="W15" i="5"/>
  <c r="M22" i="5"/>
  <c r="Y17" i="5"/>
  <c r="X15" i="5"/>
  <c r="X17" i="6"/>
  <c r="X20" i="5"/>
  <c r="Y15" i="5"/>
  <c r="M25" i="6"/>
  <c r="Q22" i="5"/>
  <c r="X12" i="6"/>
  <c r="W14" i="6"/>
  <c r="Y18" i="6"/>
  <c r="X14" i="6"/>
  <c r="X18" i="6"/>
  <c r="X20" i="6"/>
  <c r="Y16" i="6"/>
  <c r="Y15" i="6"/>
  <c r="X19" i="6"/>
  <c r="Y20" i="6"/>
  <c r="X16" i="6"/>
  <c r="W13" i="6"/>
  <c r="X15" i="6"/>
  <c r="Y20" i="5"/>
  <c r="X13" i="6"/>
  <c r="Y14" i="6"/>
  <c r="X13" i="5"/>
  <c r="S25" i="5"/>
  <c r="Y12" i="5"/>
  <c r="S24" i="5"/>
  <c r="S22" i="5"/>
  <c r="Y13" i="6"/>
  <c r="W18" i="6"/>
  <c r="Y14" i="5"/>
  <c r="X14" i="5"/>
  <c r="W14" i="5"/>
  <c r="X16" i="5"/>
  <c r="Y16" i="5"/>
  <c r="Y18" i="5"/>
  <c r="X18" i="5"/>
  <c r="W18" i="5"/>
  <c r="W20" i="6"/>
  <c r="W17" i="6"/>
  <c r="X19" i="5"/>
  <c r="W12" i="6"/>
  <c r="Y19" i="5"/>
  <c r="W12" i="5"/>
  <c r="M24" i="6"/>
  <c r="O25" i="6"/>
  <c r="X12" i="5"/>
  <c r="M25" i="5"/>
  <c r="O24" i="6"/>
  <c r="Q25" i="6"/>
  <c r="M24" i="5"/>
  <c r="O25" i="5"/>
  <c r="Q24" i="6"/>
  <c r="S25" i="6"/>
  <c r="O24" i="5"/>
  <c r="Q25" i="5"/>
  <c r="S24" i="6"/>
  <c r="AI33" i="1"/>
  <c r="AJ33" i="1" s="1"/>
  <c r="AI32" i="1"/>
  <c r="AJ32" i="1" s="1"/>
  <c r="AI31" i="1"/>
  <c r="AJ31" i="1" s="1"/>
  <c r="AI30" i="1"/>
  <c r="AJ30" i="1" s="1"/>
  <c r="AI29" i="1"/>
  <c r="AJ29" i="1" s="1"/>
  <c r="AI28" i="1"/>
  <c r="AJ28" i="1" s="1"/>
  <c r="AI27" i="1"/>
  <c r="AJ27" i="1" s="1"/>
  <c r="AI26" i="1"/>
  <c r="AJ26" i="1" s="1"/>
  <c r="AI25" i="1"/>
  <c r="AJ25" i="1" s="1"/>
  <c r="AI24" i="1"/>
  <c r="AJ24" i="1" s="1"/>
  <c r="AI23" i="1"/>
  <c r="AJ23" i="1" s="1"/>
  <c r="AI22" i="1"/>
  <c r="AJ22" i="1" s="1"/>
  <c r="AI21" i="1"/>
  <c r="AJ21" i="1" s="1"/>
  <c r="AI20" i="1"/>
  <c r="AJ20" i="1" s="1"/>
  <c r="AI19" i="1"/>
  <c r="AJ19" i="1" s="1"/>
  <c r="AI18" i="1"/>
  <c r="AJ18" i="1" s="1"/>
  <c r="AI17" i="1"/>
  <c r="AJ17" i="1" s="1"/>
  <c r="AI16" i="1"/>
  <c r="AJ16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23" i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AA16" i="1" s="1"/>
  <c r="AB16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G17" i="1"/>
  <c r="G18" i="1"/>
  <c r="G19" i="1"/>
  <c r="G20" i="1"/>
  <c r="H20" i="1" s="1"/>
  <c r="G21" i="1"/>
  <c r="H21" i="1" s="1"/>
  <c r="G22" i="1"/>
  <c r="G23" i="1"/>
  <c r="G24" i="1"/>
  <c r="G25" i="1"/>
  <c r="G26" i="1"/>
  <c r="G27" i="1"/>
  <c r="G28" i="1"/>
  <c r="G29" i="1"/>
  <c r="G30" i="1"/>
  <c r="G31" i="1"/>
  <c r="G32" i="1"/>
  <c r="G33" i="1"/>
  <c r="Q21" i="1" l="1"/>
  <c r="R21" i="1" s="1"/>
  <c r="AA20" i="1"/>
  <c r="AB20" i="1" s="1"/>
  <c r="Q26" i="6"/>
  <c r="X22" i="6"/>
  <c r="Y24" i="6"/>
  <c r="Y25" i="6"/>
  <c r="Y22" i="6"/>
  <c r="M26" i="6"/>
  <c r="Q26" i="5"/>
  <c r="AA21" i="1"/>
  <c r="AB21" i="1" s="1"/>
  <c r="AK20" i="1"/>
  <c r="AL20" i="1" s="1"/>
  <c r="AK21" i="1"/>
  <c r="AL21" i="1" s="1"/>
  <c r="O26" i="5"/>
  <c r="Q20" i="1"/>
  <c r="R20" i="1" s="1"/>
  <c r="AK16" i="1"/>
  <c r="AL16" i="1" s="1"/>
  <c r="X25" i="6"/>
  <c r="X24" i="6"/>
  <c r="P16" i="1"/>
  <c r="W24" i="6"/>
  <c r="W25" i="6"/>
  <c r="W22" i="6"/>
  <c r="M26" i="5"/>
  <c r="X24" i="5"/>
  <c r="X22" i="5"/>
  <c r="X25" i="5"/>
  <c r="Y25" i="5"/>
  <c r="Y22" i="5"/>
  <c r="Y24" i="5"/>
  <c r="O26" i="6"/>
  <c r="S26" i="5"/>
  <c r="W25" i="5"/>
  <c r="W22" i="5"/>
  <c r="W24" i="5"/>
  <c r="S26" i="6"/>
  <c r="Q16" i="1" l="1"/>
  <c r="R16" i="1" s="1"/>
  <c r="Y26" i="6"/>
  <c r="X26" i="6"/>
  <c r="Y26" i="5"/>
  <c r="W26" i="6"/>
  <c r="X26" i="5"/>
  <c r="W26" i="5"/>
  <c r="V43" i="1"/>
  <c r="L43" i="1"/>
  <c r="AF38" i="1"/>
  <c r="V38" i="1"/>
  <c r="L38" i="1"/>
  <c r="AG39" i="1"/>
  <c r="AF39" i="1"/>
  <c r="W39" i="1"/>
  <c r="V39" i="1"/>
  <c r="M39" i="1"/>
  <c r="L39" i="1"/>
  <c r="H33" i="1"/>
  <c r="H32" i="1"/>
  <c r="H31" i="1"/>
  <c r="H30" i="1"/>
  <c r="H29" i="1"/>
  <c r="H28" i="1"/>
  <c r="H27" i="1"/>
  <c r="H26" i="1"/>
  <c r="H25" i="1"/>
  <c r="H17" i="1"/>
  <c r="H18" i="1"/>
  <c r="H19" i="1"/>
  <c r="H22" i="1"/>
  <c r="H23" i="1"/>
  <c r="H24" i="1"/>
  <c r="D39" i="1"/>
  <c r="C6" i="1"/>
  <c r="Q32" i="1" l="1"/>
  <c r="R32" i="1" s="1"/>
  <c r="AK32" i="1"/>
  <c r="AL32" i="1" s="1"/>
  <c r="AA32" i="1"/>
  <c r="AB32" i="1" s="1"/>
  <c r="Q33" i="1"/>
  <c r="R33" i="1" s="1"/>
  <c r="AK33" i="1"/>
  <c r="AL33" i="1" s="1"/>
  <c r="AA33" i="1"/>
  <c r="AB33" i="1" s="1"/>
  <c r="AA26" i="1"/>
  <c r="AB26" i="1" s="1"/>
  <c r="AK26" i="1"/>
  <c r="AL26" i="1" s="1"/>
  <c r="Q26" i="1"/>
  <c r="R26" i="1" s="1"/>
  <c r="AK17" i="1"/>
  <c r="AL17" i="1" s="1"/>
  <c r="Q17" i="1"/>
  <c r="R17" i="1" s="1"/>
  <c r="AA17" i="1"/>
  <c r="AB17" i="1" s="1"/>
  <c r="E38" i="1"/>
  <c r="Q25" i="1"/>
  <c r="R25" i="1" s="1"/>
  <c r="AK25" i="1"/>
  <c r="AL25" i="1" s="1"/>
  <c r="AA25" i="1"/>
  <c r="AB25" i="1" s="1"/>
  <c r="AA27" i="1"/>
  <c r="AB27" i="1" s="1"/>
  <c r="Q27" i="1"/>
  <c r="R27" i="1" s="1"/>
  <c r="AK27" i="1"/>
  <c r="AL27" i="1" s="1"/>
  <c r="Q24" i="1"/>
  <c r="R24" i="1" s="1"/>
  <c r="AK24" i="1"/>
  <c r="AL24" i="1" s="1"/>
  <c r="AA24" i="1"/>
  <c r="AB24" i="1" s="1"/>
  <c r="AK23" i="1"/>
  <c r="AL23" i="1" s="1"/>
  <c r="Q23" i="1"/>
  <c r="R23" i="1" s="1"/>
  <c r="AA23" i="1"/>
  <c r="AB23" i="1" s="1"/>
  <c r="Q28" i="1"/>
  <c r="R28" i="1" s="1"/>
  <c r="AA28" i="1"/>
  <c r="AB28" i="1" s="1"/>
  <c r="AK28" i="1"/>
  <c r="AL28" i="1" s="1"/>
  <c r="Q22" i="1"/>
  <c r="R22" i="1" s="1"/>
  <c r="AA22" i="1"/>
  <c r="AB22" i="1" s="1"/>
  <c r="AK22" i="1"/>
  <c r="AL22" i="1" s="1"/>
  <c r="Q29" i="1"/>
  <c r="R29" i="1" s="1"/>
  <c r="AA29" i="1"/>
  <c r="AB29" i="1" s="1"/>
  <c r="AK29" i="1"/>
  <c r="AL29" i="1" s="1"/>
  <c r="AA19" i="1"/>
  <c r="AB19" i="1" s="1"/>
  <c r="Q19" i="1"/>
  <c r="R19" i="1" s="1"/>
  <c r="AK19" i="1"/>
  <c r="AL19" i="1" s="1"/>
  <c r="AA30" i="1"/>
  <c r="AB30" i="1" s="1"/>
  <c r="Q30" i="1"/>
  <c r="R30" i="1" s="1"/>
  <c r="AK30" i="1"/>
  <c r="AL30" i="1" s="1"/>
  <c r="Q18" i="1"/>
  <c r="R18" i="1" s="1"/>
  <c r="AK18" i="1"/>
  <c r="AL18" i="1" s="1"/>
  <c r="AA18" i="1"/>
  <c r="AB18" i="1" s="1"/>
  <c r="AK31" i="1"/>
  <c r="AL31" i="1" s="1"/>
  <c r="Q31" i="1"/>
  <c r="R31" i="1" s="1"/>
  <c r="AA31" i="1"/>
  <c r="AB31" i="1" s="1"/>
  <c r="L40" i="1"/>
  <c r="V40" i="1"/>
  <c r="AF40" i="1"/>
  <c r="M38" i="1"/>
  <c r="M40" i="1" s="1"/>
  <c r="W38" i="1"/>
  <c r="W40" i="1" s="1"/>
  <c r="AG38" i="1"/>
  <c r="AG40" i="1" s="1"/>
  <c r="D38" i="1"/>
  <c r="E39" i="1"/>
  <c r="E40" i="1" s="1"/>
  <c r="D40" i="1" l="1"/>
  <c r="AF42" i="1"/>
  <c r="V42" i="1"/>
  <c r="L42" i="1"/>
  <c r="W42" i="1"/>
  <c r="M42" i="1"/>
  <c r="AG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00000000-0006-0000-0000-000001000000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00000000-0006-0000-0100-000001000000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C6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Should be 28days (+1)
</t>
        </r>
      </text>
    </comment>
  </commentList>
</comments>
</file>

<file path=xl/sharedStrings.xml><?xml version="1.0" encoding="utf-8"?>
<sst xmlns="http://schemas.openxmlformats.org/spreadsheetml/2006/main" count="609" uniqueCount="104">
  <si>
    <t>series</t>
  </si>
  <si>
    <t>sample number</t>
  </si>
  <si>
    <t>deltaT</t>
  </si>
  <si>
    <t>WF</t>
  </si>
  <si>
    <t>REF</t>
  </si>
  <si>
    <t>Water permeability measured by water flow testing</t>
  </si>
  <si>
    <t>Casting day</t>
  </si>
  <si>
    <t>Cracking day</t>
  </si>
  <si>
    <t>days old at cracking</t>
  </si>
  <si>
    <t>days old at testing</t>
  </si>
  <si>
    <t>mean</t>
  </si>
  <si>
    <t>std</t>
  </si>
  <si>
    <t>COV</t>
  </si>
  <si>
    <t>ADDS</t>
  </si>
  <si>
    <t>deltaW</t>
  </si>
  <si>
    <t>Measuring day</t>
  </si>
  <si>
    <t>days after crack</t>
  </si>
  <si>
    <t>UNHEALED</t>
  </si>
  <si>
    <t>1 month</t>
  </si>
  <si>
    <t>3 months</t>
  </si>
  <si>
    <t>6 months</t>
  </si>
  <si>
    <t>Sealing Efficiency</t>
  </si>
  <si>
    <t>Time (t)</t>
  </si>
  <si>
    <t>deltaH</t>
  </si>
  <si>
    <r>
      <t xml:space="preserve">Tube </t>
    </r>
    <r>
      <rPr>
        <b/>
        <sz val="11"/>
        <color theme="1"/>
        <rFont val="Calibri"/>
        <family val="2"/>
      </rPr>
      <t>Φ</t>
    </r>
    <r>
      <rPr>
        <b/>
        <vertAlign val="subscript"/>
        <sz val="11"/>
        <color theme="1"/>
        <rFont val="Calibri"/>
        <family val="2"/>
      </rPr>
      <t>int</t>
    </r>
    <r>
      <rPr>
        <b/>
        <sz val="11"/>
        <color theme="1"/>
        <rFont val="Calibri"/>
        <family val="2"/>
        <scheme val="minor"/>
      </rPr>
      <t xml:space="preserve"> </t>
    </r>
  </si>
  <si>
    <t>(mm)</t>
  </si>
  <si>
    <t>(min)</t>
  </si>
  <si>
    <t>(Lt)</t>
  </si>
  <si>
    <t>(Lt/min)</t>
  </si>
  <si>
    <t>Continues healing or moves to chlorides test?</t>
  </si>
  <si>
    <t>RRT group</t>
  </si>
  <si>
    <t>Crack width measurement REF specimens water permeability test</t>
  </si>
  <si>
    <t>! Distances in µm!</t>
  </si>
  <si>
    <t>MEAN</t>
  </si>
  <si>
    <t>STD</t>
  </si>
  <si>
    <t>Loc 1</t>
  </si>
  <si>
    <t>Loc 2</t>
  </si>
  <si>
    <t>Loc 3</t>
  </si>
  <si>
    <t>Loc 4</t>
  </si>
  <si>
    <t>Loc 5</t>
  </si>
  <si>
    <t>Loc 6</t>
  </si>
  <si>
    <t>general mean</t>
  </si>
  <si>
    <t>general std</t>
  </si>
  <si>
    <t>Mean</t>
  </si>
  <si>
    <t>Min</t>
  </si>
  <si>
    <t>Max</t>
  </si>
  <si>
    <t>∆</t>
  </si>
  <si>
    <t>Crack width measurement ADD(itioned) specimens water permeability test</t>
  </si>
  <si>
    <t>Crack closing efficiency</t>
  </si>
  <si>
    <t>REF - 1</t>
  </si>
  <si>
    <t>REF - 2</t>
  </si>
  <si>
    <t>REF - 3</t>
  </si>
  <si>
    <t>REF - 4</t>
  </si>
  <si>
    <t>REF - 5</t>
  </si>
  <si>
    <t>REF - 6</t>
  </si>
  <si>
    <t>REF - 7</t>
  </si>
  <si>
    <t>REF - 8</t>
  </si>
  <si>
    <t>REF - 9</t>
  </si>
  <si>
    <t>ADDS - 1</t>
  </si>
  <si>
    <t>ADDS - 2</t>
  </si>
  <si>
    <t>ADDS - 3</t>
  </si>
  <si>
    <t>ADDS - 4</t>
  </si>
  <si>
    <t>ADDS - 5</t>
  </si>
  <si>
    <t>ADDS - 6</t>
  </si>
  <si>
    <t>ADDS - 7</t>
  </si>
  <si>
    <t>ADDS - 8</t>
  </si>
  <si>
    <t>ADDS - 9</t>
  </si>
  <si>
    <t>Healing</t>
  </si>
  <si>
    <t>efficiency</t>
  </si>
  <si>
    <t>Disk width</t>
  </si>
  <si>
    <t>RRT 2</t>
  </si>
  <si>
    <t>21/10/2019</t>
  </si>
  <si>
    <t>0 months</t>
  </si>
  <si>
    <t>ADD 1</t>
  </si>
  <si>
    <t>ADD 2</t>
  </si>
  <si>
    <t>ADD 3</t>
  </si>
  <si>
    <t>ADD 4</t>
  </si>
  <si>
    <t>ADD 5</t>
  </si>
  <si>
    <t>ADD 6</t>
  </si>
  <si>
    <t>REF 1</t>
  </si>
  <si>
    <t>REF 2</t>
  </si>
  <si>
    <t>REF 3</t>
  </si>
  <si>
    <t>REF 4</t>
  </si>
  <si>
    <t>REF 5</t>
  </si>
  <si>
    <t>REF 6</t>
  </si>
  <si>
    <t>ADD 9</t>
  </si>
  <si>
    <t>ADD 7</t>
  </si>
  <si>
    <t>ADD 8</t>
  </si>
  <si>
    <t>REF 7</t>
  </si>
  <si>
    <t>REF 8</t>
  </si>
  <si>
    <t>REF 9</t>
  </si>
  <si>
    <t>19/08/2019</t>
  </si>
  <si>
    <t>29/01/2020</t>
  </si>
  <si>
    <t>23/10/2019</t>
  </si>
  <si>
    <t xml:space="preserve">ADD 8 </t>
  </si>
  <si>
    <t>Before healing</t>
  </si>
  <si>
    <t>1 month healing</t>
  </si>
  <si>
    <t>6 months healing</t>
  </si>
  <si>
    <t>3 months healing</t>
  </si>
  <si>
    <t>Healing efficiency</t>
  </si>
  <si>
    <t>Healing efficiency (%)</t>
  </si>
  <si>
    <t>Water flow (Lt/min)</t>
  </si>
  <si>
    <t>water flow (Lt/min)</t>
  </si>
  <si>
    <t>Lab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</si>
</sst>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0.000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11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7" xfId="0" applyBorder="1"/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" fontId="0" fillId="6" borderId="10" xfId="0" applyNumberFormat="1" applyFill="1" applyBorder="1" applyAlignment="1">
      <alignment horizontal="center" vertical="center"/>
    </xf>
    <xf numFmtId="1" fontId="0" fillId="6" borderId="11" xfId="0" applyNumberFormat="1" applyFill="1" applyBorder="1" applyAlignment="1">
      <alignment horizontal="center" vertical="center"/>
    </xf>
    <xf numFmtId="1" fontId="0" fillId="6" borderId="12" xfId="0" applyNumberForma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" fontId="0" fillId="7" borderId="12" xfId="0" applyNumberFormat="1" applyFill="1" applyBorder="1" applyAlignment="1">
      <alignment horizontal="center" vertical="center"/>
    </xf>
    <xf numFmtId="1" fontId="0" fillId="7" borderId="13" xfId="0" applyNumberForma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1" fontId="0" fillId="8" borderId="12" xfId="0" applyNumberFormat="1" applyFill="1" applyBorder="1" applyAlignment="1">
      <alignment horizontal="center" vertical="center"/>
    </xf>
    <xf numFmtId="1" fontId="0" fillId="8" borderId="13" xfId="0" applyNumberForma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1" fontId="0" fillId="9" borderId="12" xfId="0" applyNumberFormat="1" applyFill="1" applyBorder="1" applyAlignment="1">
      <alignment horizontal="center" vertical="center"/>
    </xf>
    <xf numFmtId="1" fontId="0" fillId="9" borderId="13" xfId="0" applyNumberForma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0" fontId="2" fillId="10" borderId="9" xfId="0" applyFont="1" applyFill="1" applyBorder="1"/>
    <xf numFmtId="0" fontId="2" fillId="6" borderId="4" xfId="0" applyFon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 vertical="center"/>
    </xf>
    <xf numFmtId="0" fontId="2" fillId="11" borderId="9" xfId="0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/>
    <xf numFmtId="164" fontId="0" fillId="0" borderId="0" xfId="0" applyNumberFormat="1"/>
    <xf numFmtId="0" fontId="2" fillId="8" borderId="2" xfId="0" applyFont="1" applyFill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15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" fillId="7" borderId="9" xfId="0" applyFont="1" applyFill="1" applyBorder="1"/>
    <xf numFmtId="0" fontId="6" fillId="0" borderId="7" xfId="0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12" borderId="9" xfId="0" applyFont="1" applyFill="1" applyBorder="1"/>
    <xf numFmtId="0" fontId="2" fillId="8" borderId="9" xfId="0" applyFont="1" applyFill="1" applyBorder="1"/>
    <xf numFmtId="0" fontId="2" fillId="13" borderId="9" xfId="0" applyFont="1" applyFill="1" applyBorder="1"/>
    <xf numFmtId="0" fontId="2" fillId="2" borderId="9" xfId="0" applyFont="1" applyFill="1" applyBorder="1"/>
    <xf numFmtId="0" fontId="2" fillId="14" borderId="9" xfId="0" applyFont="1" applyFill="1" applyBorder="1"/>
    <xf numFmtId="0" fontId="2" fillId="9" borderId="9" xfId="0" applyFont="1" applyFill="1" applyBorder="1"/>
    <xf numFmtId="0" fontId="2" fillId="15" borderId="9" xfId="0" applyFont="1" applyFill="1" applyBorder="1"/>
    <xf numFmtId="0" fontId="2" fillId="3" borderId="9" xfId="0" applyFont="1" applyFill="1" applyBorder="1"/>
    <xf numFmtId="0" fontId="2" fillId="16" borderId="9" xfId="0" applyFont="1" applyFill="1" applyBorder="1"/>
    <xf numFmtId="0" fontId="2" fillId="0" borderId="0" xfId="0" applyFont="1" applyFill="1" applyBorder="1"/>
    <xf numFmtId="14" fontId="0" fillId="4" borderId="1" xfId="0" applyNumberForma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0" fontId="0" fillId="3" borderId="4" xfId="1" applyNumberFormat="1" applyFont="1" applyFill="1" applyBorder="1" applyAlignment="1">
      <alignment horizontal="center"/>
    </xf>
    <xf numFmtId="10" fontId="0" fillId="3" borderId="4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4" fontId="0" fillId="5" borderId="9" xfId="0" applyNumberFormat="1" applyFill="1" applyBorder="1" applyAlignment="1">
      <alignment horizontal="center" vertical="center"/>
    </xf>
    <xf numFmtId="0" fontId="0" fillId="5" borderId="9" xfId="0" applyFill="1" applyBorder="1"/>
    <xf numFmtId="0" fontId="2" fillId="2" borderId="2" xfId="0" applyFont="1" applyFill="1" applyBorder="1"/>
    <xf numFmtId="0" fontId="3" fillId="0" borderId="16" xfId="0" applyFont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Border="1"/>
    <xf numFmtId="0" fontId="4" fillId="0" borderId="18" xfId="0" applyFont="1" applyBorder="1"/>
    <xf numFmtId="0" fontId="0" fillId="0" borderId="18" xfId="0" applyBorder="1"/>
    <xf numFmtId="0" fontId="1" fillId="0" borderId="0" xfId="0" applyFont="1" applyBorder="1"/>
    <xf numFmtId="14" fontId="0" fillId="0" borderId="0" xfId="0" applyNumberFormat="1" applyBorder="1"/>
    <xf numFmtId="0" fontId="2" fillId="6" borderId="19" xfId="0" applyFont="1" applyFill="1" applyBorder="1" applyAlignment="1">
      <alignment horizontal="right"/>
    </xf>
    <xf numFmtId="0" fontId="0" fillId="6" borderId="18" xfId="0" applyFill="1" applyBorder="1"/>
    <xf numFmtId="0" fontId="2" fillId="6" borderId="19" xfId="0" applyFont="1" applyFill="1" applyBorder="1"/>
    <xf numFmtId="0" fontId="6" fillId="0" borderId="0" xfId="0" applyFont="1" applyBorder="1"/>
    <xf numFmtId="0" fontId="2" fillId="7" borderId="19" xfId="0" applyFont="1" applyFill="1" applyBorder="1" applyAlignment="1">
      <alignment horizontal="right"/>
    </xf>
    <xf numFmtId="0" fontId="0" fillId="7" borderId="18" xfId="0" applyFill="1" applyBorder="1"/>
    <xf numFmtId="0" fontId="2" fillId="7" borderId="19" xfId="0" applyFont="1" applyFill="1" applyBorder="1"/>
    <xf numFmtId="0" fontId="0" fillId="0" borderId="18" xfId="0" applyFill="1" applyBorder="1"/>
    <xf numFmtId="0" fontId="2" fillId="8" borderId="19" xfId="0" applyFont="1" applyFill="1" applyBorder="1" applyAlignment="1">
      <alignment horizontal="right"/>
    </xf>
    <xf numFmtId="0" fontId="0" fillId="8" borderId="18" xfId="0" applyFill="1" applyBorder="1"/>
    <xf numFmtId="0" fontId="2" fillId="8" borderId="19" xfId="0" applyFont="1" applyFill="1" applyBorder="1"/>
    <xf numFmtId="0" fontId="2" fillId="2" borderId="19" xfId="0" applyFont="1" applyFill="1" applyBorder="1" applyAlignment="1">
      <alignment horizontal="right"/>
    </xf>
    <xf numFmtId="0" fontId="0" fillId="2" borderId="18" xfId="0" applyFill="1" applyBorder="1"/>
    <xf numFmtId="0" fontId="2" fillId="2" borderId="19" xfId="0" applyFont="1" applyFill="1" applyBorder="1"/>
    <xf numFmtId="0" fontId="2" fillId="9" borderId="19" xfId="0" applyFont="1" applyFill="1" applyBorder="1" applyAlignment="1">
      <alignment horizontal="right"/>
    </xf>
    <xf numFmtId="0" fontId="0" fillId="9" borderId="18" xfId="0" applyFill="1" applyBorder="1"/>
    <xf numFmtId="0" fontId="2" fillId="9" borderId="19" xfId="0" applyFont="1" applyFill="1" applyBorder="1"/>
    <xf numFmtId="0" fontId="2" fillId="3" borderId="19" xfId="0" applyFont="1" applyFill="1" applyBorder="1" applyAlignment="1">
      <alignment horizontal="right"/>
    </xf>
    <xf numFmtId="0" fontId="0" fillId="3" borderId="18" xfId="0" applyFill="1" applyBorder="1"/>
    <xf numFmtId="0" fontId="2" fillId="3" borderId="19" xfId="0" applyFont="1" applyFill="1" applyBorder="1"/>
    <xf numFmtId="0" fontId="2" fillId="0" borderId="18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2" fontId="0" fillId="6" borderId="10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2" fontId="0" fillId="7" borderId="12" xfId="0" applyNumberFormat="1" applyFill="1" applyBorder="1" applyAlignment="1">
      <alignment horizontal="center" vertical="center"/>
    </xf>
    <xf numFmtId="2" fontId="0" fillId="7" borderId="4" xfId="0" applyNumberFormat="1" applyFill="1" applyBorder="1" applyAlignment="1">
      <alignment horizontal="center" vertical="center"/>
    </xf>
    <xf numFmtId="2" fontId="0" fillId="8" borderId="12" xfId="0" applyNumberFormat="1" applyFill="1" applyBorder="1" applyAlignment="1">
      <alignment horizontal="center" vertical="center"/>
    </xf>
    <xf numFmtId="2" fontId="0" fillId="8" borderId="4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9" borderId="12" xfId="0" applyNumberFormat="1" applyFill="1" applyBorder="1" applyAlignment="1">
      <alignment horizontal="center" vertical="center"/>
    </xf>
    <xf numFmtId="2" fontId="0" fillId="9" borderId="4" xfId="0" applyNumberFormat="1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8" borderId="14" xfId="0" applyNumberFormat="1" applyFill="1" applyBorder="1" applyAlignment="1">
      <alignment horizontal="center" vertical="center"/>
    </xf>
    <xf numFmtId="2" fontId="0" fillId="8" borderId="2" xfId="0" applyNumberFormat="1" applyFill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4" fontId="0" fillId="0" borderId="0" xfId="0" applyNumberFormat="1"/>
    <xf numFmtId="0" fontId="0" fillId="5" borderId="0" xfId="0" applyFill="1"/>
    <xf numFmtId="2" fontId="0" fillId="0" borderId="0" xfId="0" applyNumberFormat="1"/>
    <xf numFmtId="14" fontId="2" fillId="0" borderId="0" xfId="0" applyNumberFormat="1" applyFont="1"/>
    <xf numFmtId="0" fontId="2" fillId="0" borderId="0" xfId="0" applyFont="1" applyFill="1"/>
    <xf numFmtId="2" fontId="0" fillId="0" borderId="0" xfId="0" applyNumberFormat="1" applyFill="1"/>
    <xf numFmtId="166" fontId="0" fillId="0" borderId="0" xfId="0" applyNumberFormat="1"/>
    <xf numFmtId="166" fontId="0" fillId="0" borderId="0" xfId="0" applyNumberFormat="1" applyFill="1"/>
    <xf numFmtId="9" fontId="0" fillId="0" borderId="0" xfId="1" applyFont="1"/>
    <xf numFmtId="165" fontId="0" fillId="0" borderId="0" xfId="1" applyNumberFormat="1" applyFont="1"/>
    <xf numFmtId="10" fontId="0" fillId="0" borderId="0" xfId="1" applyNumberFormat="1" applyFont="1"/>
    <xf numFmtId="166" fontId="0" fillId="5" borderId="0" xfId="0" applyNumberFormat="1" applyFill="1"/>
    <xf numFmtId="0" fontId="2" fillId="5" borderId="0" xfId="0" applyFont="1" applyFill="1"/>
    <xf numFmtId="167" fontId="0" fillId="5" borderId="0" xfId="0" applyNumberFormat="1" applyFill="1"/>
    <xf numFmtId="167" fontId="0" fillId="0" borderId="0" xfId="0" applyNumberFormat="1"/>
    <xf numFmtId="167" fontId="0" fillId="0" borderId="0" xfId="0" applyNumberFormat="1" applyFont="1"/>
    <xf numFmtId="167" fontId="0" fillId="5" borderId="0" xfId="0" applyNumberFormat="1" applyFont="1" applyFill="1"/>
    <xf numFmtId="166" fontId="0" fillId="0" borderId="0" xfId="0" applyNumberFormat="1" applyFont="1"/>
    <xf numFmtId="165" fontId="11" fillId="0" borderId="0" xfId="1" applyNumberFormat="1" applyFont="1"/>
    <xf numFmtId="165" fontId="0" fillId="0" borderId="0" xfId="1" applyNumberFormat="1" applyFont="1" applyFill="1"/>
    <xf numFmtId="0" fontId="2" fillId="17" borderId="7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8CBA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501651</xdr:colOff>
      <xdr:row>0</xdr:row>
      <xdr:rowOff>234393</xdr:rowOff>
    </xdr:from>
    <xdr:to>
      <xdr:col>8</xdr:col>
      <xdr:colOff>412751</xdr:colOff>
      <xdr:row>5</xdr:row>
      <xdr:rowOff>110939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9CFC2B-36F6-42B5-9FDF-E98EF15A2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740401" y="234393"/>
          <a:ext cx="1689100" cy="1146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635000</xdr:colOff>
      <xdr:row>1</xdr:row>
      <xdr:rowOff>9072</xdr:rowOff>
    </xdr:from>
    <xdr:to>
      <xdr:col>8</xdr:col>
      <xdr:colOff>616857</xdr:colOff>
      <xdr:row>6</xdr:row>
      <xdr:rowOff>81887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9DC26B-5F27-40FF-97EB-9C1CD5752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887357" y="308429"/>
          <a:ext cx="1759857" cy="12158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707571</xdr:colOff>
      <xdr:row>1</xdr:row>
      <xdr:rowOff>172357</xdr:rowOff>
    </xdr:from>
    <xdr:to>
      <xdr:col>12</xdr:col>
      <xdr:colOff>294382</xdr:colOff>
      <xdr:row>9</xdr:row>
      <xdr:rowOff>157159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30722A3E-A6CD-488B-98B7-CF1C9855D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02928" y="172357"/>
          <a:ext cx="2426167" cy="1672088"/>
        </a:xfrm>
        <a:prstGeom prst="rect">
          <a:avLst/>
        </a:prstGeom>
      </xdr:spPr>
    </xdr:pic>
    <xdr:clientData/>
  </xdr:twoCellAnchor>
  <xdr:twoCellAnchor>
    <xdr:from>
      <xdr:col>10</xdr:col>
      <xdr:colOff>290286</xdr:colOff>
      <xdr:row>1</xdr:row>
      <xdr:rowOff>290286</xdr:rowOff>
    </xdr:from>
    <xdr:to>
      <xdr:col>11</xdr:col>
      <xdr:colOff>54428</xdr:colOff>
      <xdr:row>2</xdr:row>
      <xdr:rowOff>9072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1D4934FE-D679-4E6E-8EDB-15C3A59F38F2}"/>
            </a:ext>
          </a:extLst>
        </xdr:cNvPr>
        <xdr:cNvCxnSpPr/>
      </xdr:nvCxnSpPr>
      <xdr:spPr>
        <a:xfrm>
          <a:off x="7864929" y="290286"/>
          <a:ext cx="816428" cy="18143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489855</xdr:colOff>
      <xdr:row>1</xdr:row>
      <xdr:rowOff>0</xdr:rowOff>
    </xdr:from>
    <xdr:ext cx="457048" cy="264560"/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E5D062E8-286E-41E6-A680-26DE7B1FC6EC}"/>
            </a:ext>
          </a:extLst>
        </xdr:cNvPr>
        <xdr:cNvSpPr txBox="1"/>
      </xdr:nvSpPr>
      <xdr:spPr>
        <a:xfrm>
          <a:off x="8064498" y="0"/>
          <a:ext cx="4570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Φ</a:t>
          </a:r>
          <a:r>
            <a:rPr lang="es-ES" sz="1100" b="1" baseline="-25000"/>
            <a:t>int </a:t>
          </a:r>
        </a:p>
      </xdr:txBody>
    </xdr:sp>
    <xdr:clientData/>
  </xdr:oneCellAnchor>
  <xdr:twoCellAnchor>
    <xdr:from>
      <xdr:col>10</xdr:col>
      <xdr:colOff>215900</xdr:colOff>
      <xdr:row>2</xdr:row>
      <xdr:rowOff>224971</xdr:rowOff>
    </xdr:from>
    <xdr:to>
      <xdr:col>10</xdr:col>
      <xdr:colOff>226785</xdr:colOff>
      <xdr:row>5</xdr:row>
      <xdr:rowOff>72571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47B9FF70-01AA-49DB-8B04-C0D9505226C1}"/>
            </a:ext>
          </a:extLst>
        </xdr:cNvPr>
        <xdr:cNvCxnSpPr/>
      </xdr:nvCxnSpPr>
      <xdr:spPr>
        <a:xfrm>
          <a:off x="7790543" y="524328"/>
          <a:ext cx="10885" cy="509814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1050471</xdr:colOff>
      <xdr:row>3</xdr:row>
      <xdr:rowOff>70756</xdr:rowOff>
    </xdr:from>
    <xdr:ext cx="387029" cy="264560"/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B2DFF318-D88D-45C0-913C-E35A86C65A3D}"/>
            </a:ext>
          </a:extLst>
        </xdr:cNvPr>
        <xdr:cNvSpPr txBox="1"/>
      </xdr:nvSpPr>
      <xdr:spPr>
        <a:xfrm>
          <a:off x="8625114" y="669470"/>
          <a:ext cx="38702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Δ</a:t>
          </a:r>
          <a:r>
            <a:rPr lang="es-ES" sz="1100" b="1"/>
            <a:t>H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52"/>
  <sheetViews>
    <sheetView zoomScale="74" zoomScaleNormal="80" workbookViewId="0">
      <selection activeCell="A3" sqref="A3"/>
    </sheetView>
  </sheetViews>
  <sheetFormatPr defaultColWidth="8.6640625" defaultRowHeight="14.25" x14ac:dyDescent="0.45"/>
  <cols>
    <col min="1" max="1" width="14" bestFit="1" customWidth="1"/>
    <col min="2" max="2" width="11.53125" bestFit="1" customWidth="1"/>
    <col min="3" max="3" width="14" bestFit="1" customWidth="1"/>
    <col min="4" max="4" width="10.6640625" bestFit="1" customWidth="1"/>
    <col min="5" max="5" width="14" bestFit="1" customWidth="1"/>
    <col min="6" max="6" width="10.86328125" customWidth="1"/>
    <col min="7" max="7" width="14" bestFit="1" customWidth="1"/>
    <col min="8" max="8" width="11.46484375" customWidth="1"/>
    <col min="9" max="9" width="15.33203125" customWidth="1"/>
    <col min="12" max="12" width="7.46484375" bestFit="1" customWidth="1"/>
    <col min="14" max="14" width="14.6640625" bestFit="1" customWidth="1"/>
    <col min="15" max="15" width="8.6640625" bestFit="1" customWidth="1"/>
    <col min="16" max="16" width="14.6640625" bestFit="1" customWidth="1"/>
    <col min="17" max="17" width="11" bestFit="1" customWidth="1"/>
    <col min="18" max="18" width="14.6640625" bestFit="1" customWidth="1"/>
    <col min="19" max="19" width="11" bestFit="1" customWidth="1"/>
    <col min="20" max="20" width="14.6640625" bestFit="1" customWidth="1"/>
    <col min="21" max="21" width="11" bestFit="1" customWidth="1"/>
    <col min="22" max="22" width="19.86328125" bestFit="1" customWidth="1"/>
  </cols>
  <sheetData>
    <row r="1" spans="1:26" ht="23.25" x14ac:dyDescent="0.7">
      <c r="A1" s="110" t="s">
        <v>31</v>
      </c>
      <c r="B1" s="111"/>
      <c r="C1" s="111"/>
      <c r="D1" s="111"/>
      <c r="E1" s="111"/>
      <c r="F1" s="111"/>
      <c r="G1" s="111"/>
      <c r="H1" s="111"/>
      <c r="I1" s="111"/>
      <c r="J1" s="18"/>
    </row>
    <row r="2" spans="1:26" ht="23.25" x14ac:dyDescent="0.7">
      <c r="A2" s="112" t="s">
        <v>30</v>
      </c>
      <c r="B2" s="18"/>
      <c r="C2" s="113" t="s">
        <v>70</v>
      </c>
      <c r="D2" s="18"/>
      <c r="E2" s="18"/>
      <c r="F2" s="18"/>
      <c r="G2" s="18"/>
      <c r="H2" s="18"/>
      <c r="I2" s="18"/>
      <c r="J2" s="18"/>
    </row>
    <row r="3" spans="1:26" ht="23.25" x14ac:dyDescent="0.7">
      <c r="A3" s="114" t="s">
        <v>103</v>
      </c>
      <c r="B3" s="18"/>
      <c r="C3" s="18"/>
      <c r="D3" s="18"/>
      <c r="E3" s="18"/>
      <c r="F3" s="18"/>
      <c r="G3" s="18"/>
      <c r="H3" s="18"/>
      <c r="I3" s="18"/>
      <c r="J3" s="18"/>
    </row>
    <row r="4" spans="1:26" x14ac:dyDescent="0.45">
      <c r="A4" s="115"/>
      <c r="B4" s="18"/>
      <c r="C4" s="18"/>
      <c r="D4" s="18"/>
      <c r="E4" s="18"/>
      <c r="F4" s="18"/>
      <c r="G4" s="18"/>
      <c r="H4" s="18"/>
      <c r="I4" s="18"/>
      <c r="J4" s="18"/>
    </row>
    <row r="5" spans="1:26" x14ac:dyDescent="0.45">
      <c r="A5" s="115" t="s">
        <v>6</v>
      </c>
      <c r="B5" s="18"/>
      <c r="C5" s="99">
        <v>43619</v>
      </c>
      <c r="D5" s="18"/>
      <c r="E5" s="18"/>
      <c r="F5" s="18"/>
      <c r="G5" s="18"/>
      <c r="H5" s="18"/>
      <c r="I5" s="18"/>
      <c r="J5" s="18"/>
    </row>
    <row r="6" spans="1:26" x14ac:dyDescent="0.45">
      <c r="A6" s="115" t="s">
        <v>7</v>
      </c>
      <c r="B6" s="18"/>
      <c r="C6" s="107">
        <v>43654</v>
      </c>
      <c r="D6" s="18"/>
      <c r="E6" s="116">
        <f>C6-C5</f>
        <v>35</v>
      </c>
      <c r="F6" s="18" t="s">
        <v>8</v>
      </c>
      <c r="G6" s="18"/>
      <c r="H6" s="18"/>
      <c r="I6" s="18"/>
      <c r="J6" s="18"/>
      <c r="L6" s="39"/>
      <c r="M6" s="41" t="s">
        <v>32</v>
      </c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x14ac:dyDescent="0.45">
      <c r="A7" s="115"/>
      <c r="B7" s="18"/>
      <c r="C7" s="117"/>
      <c r="D7" s="18"/>
      <c r="E7" s="18"/>
      <c r="F7" s="18"/>
      <c r="G7" s="18"/>
      <c r="H7" s="18"/>
      <c r="I7" s="18"/>
      <c r="J7" s="18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x14ac:dyDescent="0.45">
      <c r="A8" s="115"/>
      <c r="B8" s="18"/>
      <c r="C8" s="117"/>
      <c r="D8" s="18"/>
      <c r="E8" s="18"/>
      <c r="F8" s="18"/>
      <c r="G8" s="18"/>
      <c r="H8" s="18"/>
      <c r="I8" s="18"/>
      <c r="J8" s="18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x14ac:dyDescent="0.45">
      <c r="A9" s="115" t="s">
        <v>15</v>
      </c>
      <c r="B9" s="107">
        <v>43654</v>
      </c>
      <c r="C9" s="18"/>
      <c r="D9" s="107">
        <v>43685</v>
      </c>
      <c r="E9" s="18"/>
      <c r="F9" s="107" t="s">
        <v>71</v>
      </c>
      <c r="G9" s="18"/>
      <c r="H9" s="107">
        <v>43859</v>
      </c>
      <c r="I9" s="18"/>
      <c r="J9" s="18"/>
      <c r="L9" s="39"/>
      <c r="M9" s="42">
        <f>+B10</f>
        <v>0</v>
      </c>
      <c r="N9" s="43" t="s">
        <v>16</v>
      </c>
      <c r="O9" s="42">
        <f>+D10</f>
        <v>31</v>
      </c>
      <c r="P9" s="43" t="s">
        <v>16</v>
      </c>
      <c r="Q9" s="42">
        <f>+F10</f>
        <v>105</v>
      </c>
      <c r="R9" s="43" t="s">
        <v>16</v>
      </c>
      <c r="S9" s="42">
        <f>+H10</f>
        <v>205</v>
      </c>
      <c r="T9" s="43" t="s">
        <v>16</v>
      </c>
      <c r="U9" s="39"/>
      <c r="V9" s="39"/>
      <c r="W9" s="39"/>
      <c r="X9" s="39"/>
      <c r="Y9" s="39"/>
      <c r="Z9" s="39"/>
    </row>
    <row r="10" spans="1:26" x14ac:dyDescent="0.45">
      <c r="A10" s="115"/>
      <c r="B10" s="19">
        <f>B9-C6</f>
        <v>0</v>
      </c>
      <c r="C10" s="18" t="s">
        <v>16</v>
      </c>
      <c r="D10" s="18">
        <f>D9-C6</f>
        <v>31</v>
      </c>
      <c r="E10" s="18" t="s">
        <v>16</v>
      </c>
      <c r="F10" s="18">
        <f>F9-C6</f>
        <v>105</v>
      </c>
      <c r="G10" s="18" t="s">
        <v>16</v>
      </c>
      <c r="H10" s="18">
        <f>H9-C6</f>
        <v>205</v>
      </c>
      <c r="I10" s="18" t="s">
        <v>16</v>
      </c>
      <c r="J10" s="18"/>
      <c r="L10" s="39"/>
      <c r="M10" s="44"/>
      <c r="N10" s="45"/>
      <c r="O10" s="44"/>
      <c r="P10" s="45"/>
      <c r="Q10" s="44"/>
      <c r="R10" s="45"/>
      <c r="S10" s="44"/>
      <c r="T10" s="45"/>
      <c r="U10" s="39"/>
      <c r="V10" s="197" t="s">
        <v>48</v>
      </c>
      <c r="W10" s="198"/>
      <c r="X10" s="198"/>
      <c r="Y10" s="199"/>
      <c r="Z10" s="39"/>
    </row>
    <row r="11" spans="1:26" x14ac:dyDescent="0.45">
      <c r="A11" s="118" t="s">
        <v>49</v>
      </c>
      <c r="B11" s="18"/>
      <c r="C11" s="18"/>
      <c r="D11" s="18"/>
      <c r="E11" s="18"/>
      <c r="F11" s="18"/>
      <c r="G11" s="18"/>
      <c r="H11" s="18"/>
      <c r="I11" s="18"/>
      <c r="J11" s="18"/>
      <c r="L11" s="39"/>
      <c r="M11" s="44" t="s">
        <v>33</v>
      </c>
      <c r="N11" s="45" t="s">
        <v>34</v>
      </c>
      <c r="O11" s="44" t="s">
        <v>33</v>
      </c>
      <c r="P11" s="45" t="s">
        <v>34</v>
      </c>
      <c r="Q11" s="44" t="s">
        <v>33</v>
      </c>
      <c r="R11" s="45" t="s">
        <v>34</v>
      </c>
      <c r="S11" s="44" t="s">
        <v>33</v>
      </c>
      <c r="T11" s="45" t="s">
        <v>34</v>
      </c>
      <c r="U11" s="39"/>
      <c r="V11" s="46" t="str">
        <f>P9</f>
        <v>days after crack</v>
      </c>
      <c r="W11" s="46">
        <f>O9</f>
        <v>31</v>
      </c>
      <c r="X11" s="46">
        <f>Q9</f>
        <v>105</v>
      </c>
      <c r="Y11" s="40">
        <f>S9</f>
        <v>205</v>
      </c>
      <c r="Z11" s="39"/>
    </row>
    <row r="12" spans="1:26" x14ac:dyDescent="0.45">
      <c r="A12" s="119" t="s">
        <v>35</v>
      </c>
      <c r="B12" s="108">
        <v>130</v>
      </c>
      <c r="C12" s="18"/>
      <c r="D12" s="108">
        <v>130</v>
      </c>
      <c r="E12" s="18"/>
      <c r="F12" s="108">
        <v>120</v>
      </c>
      <c r="G12" s="18"/>
      <c r="H12" s="108">
        <v>80</v>
      </c>
      <c r="I12" s="18"/>
      <c r="J12" s="18"/>
      <c r="L12" s="47" t="str">
        <f>+A11</f>
        <v>REF - 1</v>
      </c>
      <c r="M12" s="48">
        <f>+B18</f>
        <v>70</v>
      </c>
      <c r="N12" s="49">
        <f>+B19</f>
        <v>56.862407030773269</v>
      </c>
      <c r="O12" s="48">
        <f>+D18</f>
        <v>68.333333333333329</v>
      </c>
      <c r="P12" s="49">
        <f>+D19</f>
        <v>58.716429111612769</v>
      </c>
      <c r="Q12" s="48">
        <f>+F18</f>
        <v>65</v>
      </c>
      <c r="R12" s="49">
        <f>+F19</f>
        <v>61.062029351892889</v>
      </c>
      <c r="S12" s="48">
        <f>+H18</f>
        <v>25</v>
      </c>
      <c r="T12" s="49">
        <f>+H19</f>
        <v>36.709931185158162</v>
      </c>
      <c r="U12" s="39"/>
      <c r="V12" s="47">
        <v>1</v>
      </c>
      <c r="W12" s="150">
        <f>1-O12/$M12</f>
        <v>2.3809523809523836E-2</v>
      </c>
      <c r="X12" s="151">
        <f>1-Q12/$M12</f>
        <v>7.1428571428571397E-2</v>
      </c>
      <c r="Y12" s="152">
        <f>1-S12/$M12</f>
        <v>0.64285714285714279</v>
      </c>
      <c r="Z12" s="39"/>
    </row>
    <row r="13" spans="1:26" x14ac:dyDescent="0.45">
      <c r="A13" s="119" t="s">
        <v>36</v>
      </c>
      <c r="B13" s="108">
        <v>110</v>
      </c>
      <c r="C13" s="18"/>
      <c r="D13" s="108">
        <v>110</v>
      </c>
      <c r="E13" s="18"/>
      <c r="F13" s="108">
        <v>120</v>
      </c>
      <c r="G13" s="18"/>
      <c r="H13" s="108">
        <v>0</v>
      </c>
      <c r="I13" s="18"/>
      <c r="J13" s="18"/>
      <c r="L13" s="51" t="str">
        <f>A22</f>
        <v>REF - 2</v>
      </c>
      <c r="M13" s="52">
        <f>B29</f>
        <v>80</v>
      </c>
      <c r="N13" s="53">
        <f>B30</f>
        <v>56.103645582252916</v>
      </c>
      <c r="O13" s="52">
        <f>D29</f>
        <v>76.666666666666671</v>
      </c>
      <c r="P13" s="53">
        <f>D30</f>
        <v>58.268671644701968</v>
      </c>
      <c r="Q13" s="52">
        <f>F29</f>
        <v>48.333333333333336</v>
      </c>
      <c r="R13" s="53">
        <f>F30</f>
        <v>54.902511001644669</v>
      </c>
      <c r="S13" s="52">
        <f>H29</f>
        <v>26.666666666666668</v>
      </c>
      <c r="T13" s="53">
        <f>H30</f>
        <v>42.706082983686571</v>
      </c>
      <c r="U13" s="39"/>
      <c r="V13" s="51">
        <v>2</v>
      </c>
      <c r="W13" s="153">
        <f>1-O13/$M13</f>
        <v>4.166666666666663E-2</v>
      </c>
      <c r="X13" s="153">
        <f t="shared" ref="X13:X20" si="0">1-Q13/$M13</f>
        <v>0.39583333333333326</v>
      </c>
      <c r="Y13" s="154">
        <f t="shared" ref="Y13:Y20" si="1">1-S13/$M13</f>
        <v>0.66666666666666663</v>
      </c>
      <c r="Z13" s="39"/>
    </row>
    <row r="14" spans="1:26" x14ac:dyDescent="0.45">
      <c r="A14" s="119" t="s">
        <v>37</v>
      </c>
      <c r="B14" s="108">
        <v>120</v>
      </c>
      <c r="C14" s="18"/>
      <c r="D14" s="108">
        <v>120</v>
      </c>
      <c r="E14" s="18"/>
      <c r="F14" s="108">
        <v>120</v>
      </c>
      <c r="G14" s="18"/>
      <c r="H14" s="108">
        <v>70</v>
      </c>
      <c r="I14" s="18"/>
      <c r="J14" s="18"/>
      <c r="L14" s="54" t="str">
        <f>A33</f>
        <v>REF - 3</v>
      </c>
      <c r="M14" s="55">
        <f>B40</f>
        <v>160</v>
      </c>
      <c r="N14" s="56">
        <f>B41</f>
        <v>63.956830678796059</v>
      </c>
      <c r="O14" s="55">
        <f>D40</f>
        <v>90</v>
      </c>
      <c r="P14" s="56">
        <f>D41</f>
        <v>83.808170984752579</v>
      </c>
      <c r="Q14" s="55">
        <f>F40</f>
        <v>5</v>
      </c>
      <c r="R14" s="56">
        <f>F41</f>
        <v>11.338934190276817</v>
      </c>
      <c r="S14" s="55">
        <f>H40</f>
        <v>0</v>
      </c>
      <c r="T14" s="56">
        <f>H41</f>
        <v>0</v>
      </c>
      <c r="U14" s="39"/>
      <c r="V14" s="54">
        <v>3</v>
      </c>
      <c r="W14" s="155">
        <f t="shared" ref="W14:W20" si="2">1-O14/$M14</f>
        <v>0.4375</v>
      </c>
      <c r="X14" s="155">
        <f t="shared" si="0"/>
        <v>0.96875</v>
      </c>
      <c r="Y14" s="156">
        <f t="shared" si="1"/>
        <v>1</v>
      </c>
      <c r="Z14" s="39"/>
    </row>
    <row r="15" spans="1:26" x14ac:dyDescent="0.45">
      <c r="A15" s="119" t="s">
        <v>38</v>
      </c>
      <c r="B15" s="108">
        <v>20</v>
      </c>
      <c r="C15" s="18"/>
      <c r="D15" s="108">
        <v>20</v>
      </c>
      <c r="E15" s="18"/>
      <c r="F15" s="108">
        <v>0</v>
      </c>
      <c r="G15" s="18"/>
      <c r="H15" s="108">
        <v>0</v>
      </c>
      <c r="I15" s="18"/>
      <c r="J15" s="18"/>
      <c r="L15" s="57" t="str">
        <f>A44</f>
        <v>REF - 4</v>
      </c>
      <c r="M15" s="58">
        <f>B51</f>
        <v>63.333333333333336</v>
      </c>
      <c r="N15" s="59">
        <f>B52</f>
        <v>54.423384329759962</v>
      </c>
      <c r="O15" s="58">
        <f>D51</f>
        <v>53.333333333333336</v>
      </c>
      <c r="P15" s="59">
        <f>D52</f>
        <v>42.7617987059879</v>
      </c>
      <c r="Q15" s="58">
        <f>F51</f>
        <v>40</v>
      </c>
      <c r="R15" s="59">
        <f>F52</f>
        <v>47.559486560567095</v>
      </c>
      <c r="S15" s="58">
        <f>H51</f>
        <v>31.666666666666668</v>
      </c>
      <c r="T15" s="59">
        <f>H52</f>
        <v>38.172540616821109</v>
      </c>
      <c r="U15" s="39"/>
      <c r="V15" s="57">
        <v>4</v>
      </c>
      <c r="W15" s="157">
        <f t="shared" si="2"/>
        <v>0.15789473684210531</v>
      </c>
      <c r="X15" s="157">
        <f t="shared" si="0"/>
        <v>0.36842105263157898</v>
      </c>
      <c r="Y15" s="158">
        <f t="shared" si="1"/>
        <v>0.5</v>
      </c>
      <c r="Z15" s="39"/>
    </row>
    <row r="16" spans="1:26" x14ac:dyDescent="0.45">
      <c r="A16" s="119" t="s">
        <v>39</v>
      </c>
      <c r="B16" s="108">
        <v>20</v>
      </c>
      <c r="C16" s="18"/>
      <c r="D16" s="108">
        <v>30</v>
      </c>
      <c r="E16" s="18"/>
      <c r="F16" s="108">
        <v>30</v>
      </c>
      <c r="G16" s="18"/>
      <c r="H16" s="108">
        <v>0</v>
      </c>
      <c r="I16" s="18"/>
      <c r="J16" s="18"/>
      <c r="L16" s="60" t="str">
        <f>A55</f>
        <v>REF - 5</v>
      </c>
      <c r="M16" s="61">
        <f>B62</f>
        <v>285</v>
      </c>
      <c r="N16" s="62">
        <f>B63</f>
        <v>150.64938796834886</v>
      </c>
      <c r="O16" s="61">
        <f>D62</f>
        <v>143.33333333333334</v>
      </c>
      <c r="P16" s="62">
        <f>D63</f>
        <v>136.95671891930991</v>
      </c>
      <c r="Q16" s="61">
        <f>F62</f>
        <v>78.333333333333329</v>
      </c>
      <c r="R16" s="62">
        <f>F63</f>
        <v>135.48853404308005</v>
      </c>
      <c r="S16" s="61">
        <f>H62</f>
        <v>98.333333333333329</v>
      </c>
      <c r="T16" s="62">
        <f>H63</f>
        <v>133.14868166291183</v>
      </c>
      <c r="U16" s="39"/>
      <c r="V16" s="60">
        <v>5</v>
      </c>
      <c r="W16" s="159">
        <f t="shared" si="2"/>
        <v>0.49707602339181278</v>
      </c>
      <c r="X16" s="159">
        <f t="shared" si="0"/>
        <v>0.72514619883040932</v>
      </c>
      <c r="Y16" s="160">
        <f t="shared" si="1"/>
        <v>0.65497076023391809</v>
      </c>
      <c r="Z16" s="39"/>
    </row>
    <row r="17" spans="1:26" x14ac:dyDescent="0.45">
      <c r="A17" s="119" t="s">
        <v>40</v>
      </c>
      <c r="B17" s="108">
        <v>20</v>
      </c>
      <c r="C17" s="18"/>
      <c r="D17" s="108">
        <v>0</v>
      </c>
      <c r="E17" s="18"/>
      <c r="F17" s="108">
        <v>0</v>
      </c>
      <c r="G17" s="18"/>
      <c r="H17" s="108">
        <v>0</v>
      </c>
      <c r="I17" s="18"/>
      <c r="J17" s="18"/>
      <c r="L17" s="63" t="str">
        <f>A66</f>
        <v>REF - 6</v>
      </c>
      <c r="M17" s="64">
        <f>B73</f>
        <v>100</v>
      </c>
      <c r="N17" s="65">
        <f>B74</f>
        <v>49.617585208318651</v>
      </c>
      <c r="O17" s="64">
        <f>D73</f>
        <v>48.333333333333336</v>
      </c>
      <c r="P17" s="65">
        <f>D74</f>
        <v>21.930626551751342</v>
      </c>
      <c r="Q17" s="64">
        <f>F73</f>
        <v>0</v>
      </c>
      <c r="R17" s="65">
        <f>F74</f>
        <v>0</v>
      </c>
      <c r="S17" s="64">
        <f>H73</f>
        <v>0</v>
      </c>
      <c r="T17" s="65">
        <f>H74</f>
        <v>0</v>
      </c>
      <c r="U17" s="39"/>
      <c r="V17" s="63">
        <v>6</v>
      </c>
      <c r="W17" s="161">
        <f t="shared" si="2"/>
        <v>0.51666666666666661</v>
      </c>
      <c r="X17" s="161">
        <f t="shared" si="0"/>
        <v>1</v>
      </c>
      <c r="Y17" s="162">
        <f t="shared" si="1"/>
        <v>1</v>
      </c>
      <c r="Z17" s="39"/>
    </row>
    <row r="18" spans="1:26" x14ac:dyDescent="0.45">
      <c r="A18" s="120" t="s">
        <v>41</v>
      </c>
      <c r="B18" s="66">
        <f>AVERAGE(B12:B17)</f>
        <v>70</v>
      </c>
      <c r="C18" s="18"/>
      <c r="D18" s="66">
        <f>AVERAGE(D12:D17)</f>
        <v>68.333333333333329</v>
      </c>
      <c r="E18" s="18"/>
      <c r="F18" s="66">
        <f>AVERAGE(F12:F17)</f>
        <v>65</v>
      </c>
      <c r="G18" s="18"/>
      <c r="H18" s="66">
        <f>AVERAGE(H12:H17)</f>
        <v>25</v>
      </c>
      <c r="I18" s="18"/>
      <c r="J18" s="18"/>
      <c r="L18" s="67" t="str">
        <f>A77</f>
        <v>REF - 7</v>
      </c>
      <c r="M18" s="50">
        <f>B84</f>
        <v>183.33333333333334</v>
      </c>
      <c r="N18" s="68">
        <f>B85</f>
        <v>78.04150299985379</v>
      </c>
      <c r="O18" s="50">
        <f>D84</f>
        <v>95</v>
      </c>
      <c r="P18" s="68">
        <f>D85</f>
        <v>91.365305491849853</v>
      </c>
      <c r="Q18" s="50">
        <f>F84</f>
        <v>48.333333333333336</v>
      </c>
      <c r="R18" s="68">
        <f>F85</f>
        <v>86.106246662397936</v>
      </c>
      <c r="S18" s="50">
        <f>H84</f>
        <v>36.666666666666664</v>
      </c>
      <c r="T18" s="68">
        <f>H85</f>
        <v>83.152184062029988</v>
      </c>
      <c r="U18" s="39"/>
      <c r="V18" s="67">
        <v>7</v>
      </c>
      <c r="W18" s="151">
        <f t="shared" si="2"/>
        <v>0.48181818181818181</v>
      </c>
      <c r="X18" s="151">
        <f t="shared" si="0"/>
        <v>0.73636363636363633</v>
      </c>
      <c r="Y18" s="152">
        <f t="shared" si="1"/>
        <v>0.8</v>
      </c>
      <c r="Z18" s="39"/>
    </row>
    <row r="19" spans="1:26" x14ac:dyDescent="0.45">
      <c r="A19" s="120" t="s">
        <v>42</v>
      </c>
      <c r="B19" s="69">
        <f>_xlfn.STDEV.S(B12:B17,)</f>
        <v>56.862407030773269</v>
      </c>
      <c r="C19" s="121"/>
      <c r="D19" s="69">
        <f>_xlfn.STDEV.S(D12:D17,)</f>
        <v>58.716429111612769</v>
      </c>
      <c r="E19" s="121"/>
      <c r="F19" s="69">
        <f>_xlfn.STDEV.S(F12:F17,)</f>
        <v>61.062029351892889</v>
      </c>
      <c r="G19" s="121"/>
      <c r="H19" s="69">
        <f>_xlfn.STDEV.S(H12:H17,)</f>
        <v>36.709931185158162</v>
      </c>
      <c r="I19" s="18"/>
      <c r="J19" s="18"/>
      <c r="L19" s="51" t="str">
        <f>A88</f>
        <v>REF - 8</v>
      </c>
      <c r="M19" s="52">
        <f>B95</f>
        <v>196.66666666666666</v>
      </c>
      <c r="N19" s="53">
        <f>B96</f>
        <v>105.58228567150385</v>
      </c>
      <c r="O19" s="52">
        <f>D95</f>
        <v>108.33333333333333</v>
      </c>
      <c r="P19" s="53">
        <f>D96</f>
        <v>102.42302568502939</v>
      </c>
      <c r="Q19" s="52">
        <f>F95</f>
        <v>78.333333333333329</v>
      </c>
      <c r="R19" s="53">
        <f>F96</f>
        <v>96.040665990035308</v>
      </c>
      <c r="S19" s="52">
        <f>H95</f>
        <v>61.666666666666664</v>
      </c>
      <c r="T19" s="53">
        <f>H96</f>
        <v>97.760640633860703</v>
      </c>
      <c r="U19" s="39"/>
      <c r="V19" s="51">
        <v>8</v>
      </c>
      <c r="W19" s="153">
        <f t="shared" si="2"/>
        <v>0.44915254237288138</v>
      </c>
      <c r="X19" s="153">
        <f t="shared" si="0"/>
        <v>0.60169491525423724</v>
      </c>
      <c r="Y19" s="154">
        <f t="shared" si="1"/>
        <v>0.68644067796610164</v>
      </c>
      <c r="Z19" s="39"/>
    </row>
    <row r="20" spans="1:26" x14ac:dyDescent="0.45">
      <c r="A20" s="115"/>
      <c r="B20" s="70"/>
      <c r="C20" s="71"/>
      <c r="D20" s="70"/>
      <c r="E20" s="71"/>
      <c r="F20" s="70"/>
      <c r="G20" s="71"/>
      <c r="H20" s="70"/>
      <c r="I20" s="18"/>
      <c r="J20" s="18"/>
      <c r="K20" s="72"/>
      <c r="L20" s="73" t="str">
        <f>A99</f>
        <v>REF - 9</v>
      </c>
      <c r="M20" s="74">
        <f>B106</f>
        <v>103.33333333333333</v>
      </c>
      <c r="N20" s="75">
        <f>B107</f>
        <v>45.250624831255614</v>
      </c>
      <c r="O20" s="74">
        <f>D106</f>
        <v>80</v>
      </c>
      <c r="P20" s="75">
        <f>D107</f>
        <v>44.50789122113494</v>
      </c>
      <c r="Q20" s="74">
        <f>F106</f>
        <v>63.333333333333336</v>
      </c>
      <c r="R20" s="75">
        <f>F107</f>
        <v>56.23081683476385</v>
      </c>
      <c r="S20" s="74">
        <f>H106</f>
        <v>51.666666666666664</v>
      </c>
      <c r="T20" s="75">
        <f>H107</f>
        <v>48.599431703516473</v>
      </c>
      <c r="U20" s="39"/>
      <c r="V20" s="73">
        <v>9</v>
      </c>
      <c r="W20" s="163">
        <f t="shared" si="2"/>
        <v>0.22580645161290314</v>
      </c>
      <c r="X20" s="163">
        <f t="shared" si="0"/>
        <v>0.38709677419354838</v>
      </c>
      <c r="Y20" s="164">
        <f t="shared" si="1"/>
        <v>0.5</v>
      </c>
      <c r="Z20" s="39"/>
    </row>
    <row r="21" spans="1:26" x14ac:dyDescent="0.45">
      <c r="A21" s="115"/>
      <c r="B21" s="18"/>
      <c r="C21" s="18"/>
      <c r="D21" s="18"/>
      <c r="E21" s="18"/>
      <c r="F21" s="18"/>
      <c r="G21" s="18"/>
      <c r="H21" s="18"/>
      <c r="I21" s="18"/>
      <c r="J21" s="18"/>
      <c r="L21" s="76"/>
      <c r="M21" s="77"/>
      <c r="N21" s="77"/>
      <c r="O21" s="78"/>
      <c r="P21" s="77"/>
      <c r="Q21" s="78"/>
      <c r="R21" s="77"/>
      <c r="S21" s="78"/>
      <c r="T21" s="77"/>
      <c r="U21" s="39"/>
      <c r="V21" s="76"/>
      <c r="W21" s="78"/>
      <c r="X21" s="78"/>
      <c r="Y21" s="78"/>
      <c r="Z21" s="39"/>
    </row>
    <row r="22" spans="1:26" x14ac:dyDescent="0.45">
      <c r="A22" s="122" t="s">
        <v>50</v>
      </c>
      <c r="B22" s="18"/>
      <c r="C22" s="18"/>
      <c r="D22" s="18"/>
      <c r="E22" s="18"/>
      <c r="F22" s="18"/>
      <c r="G22" s="18"/>
      <c r="H22" s="18"/>
      <c r="I22" s="18"/>
      <c r="J22" s="18"/>
      <c r="L22" s="80" t="s">
        <v>43</v>
      </c>
      <c r="M22" s="81">
        <f>AVERAGE(M12:M20)</f>
        <v>137.96296296296293</v>
      </c>
      <c r="N22" s="82"/>
      <c r="O22" s="81">
        <f>AVERAGE(O12:O20)</f>
        <v>84.814814814814824</v>
      </c>
      <c r="P22" s="82"/>
      <c r="Q22" s="81">
        <f>AVERAGE(Q12:Q20)</f>
        <v>47.407407407407405</v>
      </c>
      <c r="R22" s="82"/>
      <c r="S22" s="81">
        <f>AVERAGE(S12:S20)</f>
        <v>36.851851851851855</v>
      </c>
      <c r="T22" s="83"/>
      <c r="U22" s="39"/>
      <c r="V22" s="80" t="s">
        <v>43</v>
      </c>
      <c r="W22" s="165">
        <f>AVERAGE(W12:W20)</f>
        <v>0.31459897702008238</v>
      </c>
      <c r="X22" s="165">
        <f>AVERAGE(X12:X20)</f>
        <v>0.58385938689281269</v>
      </c>
      <c r="Y22" s="166">
        <f>AVERAGE(Y12:Y20)</f>
        <v>0.71677058308042541</v>
      </c>
      <c r="Z22" s="39"/>
    </row>
    <row r="23" spans="1:26" x14ac:dyDescent="0.45">
      <c r="A23" s="123" t="s">
        <v>35</v>
      </c>
      <c r="B23" s="108">
        <v>120</v>
      </c>
      <c r="C23" s="18"/>
      <c r="D23" s="108">
        <v>120</v>
      </c>
      <c r="E23" s="18"/>
      <c r="F23" s="108">
        <v>60</v>
      </c>
      <c r="G23" s="18"/>
      <c r="H23" s="108">
        <v>50</v>
      </c>
      <c r="I23" s="18"/>
      <c r="J23" s="18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167"/>
      <c r="X23" s="167"/>
      <c r="Y23" s="167"/>
      <c r="Z23" s="39"/>
    </row>
    <row r="24" spans="1:26" x14ac:dyDescent="0.45">
      <c r="A24" s="123" t="s">
        <v>36</v>
      </c>
      <c r="B24" s="108">
        <v>120</v>
      </c>
      <c r="C24" s="18"/>
      <c r="D24" s="108">
        <v>120</v>
      </c>
      <c r="E24" s="18"/>
      <c r="F24" s="108">
        <v>110</v>
      </c>
      <c r="G24" s="18"/>
      <c r="H24" s="108">
        <v>110</v>
      </c>
      <c r="I24" s="18"/>
      <c r="J24" s="18"/>
      <c r="L24" s="42" t="s">
        <v>44</v>
      </c>
      <c r="M24" s="84">
        <f>MIN(M12:M20)</f>
        <v>63.333333333333336</v>
      </c>
      <c r="N24" s="84"/>
      <c r="O24" s="84">
        <f>MIN(O12:O20)</f>
        <v>48.333333333333336</v>
      </c>
      <c r="P24" s="84"/>
      <c r="Q24" s="84">
        <f>MIN(Q12:Q20)</f>
        <v>0</v>
      </c>
      <c r="R24" s="84"/>
      <c r="S24" s="84">
        <f>MIN(S12:S20)</f>
        <v>0</v>
      </c>
      <c r="T24" s="43"/>
      <c r="U24" s="39"/>
      <c r="V24" s="42" t="s">
        <v>44</v>
      </c>
      <c r="W24" s="168">
        <f>MIN(W12:W20)</f>
        <v>2.3809523809523836E-2</v>
      </c>
      <c r="X24" s="168">
        <f>MIN(X12:X20)</f>
        <v>7.1428571428571397E-2</v>
      </c>
      <c r="Y24" s="169">
        <f>MIN(Y12:Y20)</f>
        <v>0.5</v>
      </c>
      <c r="Z24" s="39"/>
    </row>
    <row r="25" spans="1:26" x14ac:dyDescent="0.45">
      <c r="A25" s="123" t="s">
        <v>37</v>
      </c>
      <c r="B25" s="108">
        <v>140</v>
      </c>
      <c r="C25" s="18"/>
      <c r="D25" s="108">
        <v>140</v>
      </c>
      <c r="E25" s="18"/>
      <c r="F25" s="108">
        <v>120</v>
      </c>
      <c r="G25" s="18"/>
      <c r="H25" s="108">
        <v>0</v>
      </c>
      <c r="I25" s="18"/>
      <c r="J25" s="18"/>
      <c r="L25" s="44" t="s">
        <v>45</v>
      </c>
      <c r="M25" s="85">
        <f>MAX(M12:M20)</f>
        <v>285</v>
      </c>
      <c r="N25" s="85"/>
      <c r="O25" s="85">
        <f>MAX(O12:O20)</f>
        <v>143.33333333333334</v>
      </c>
      <c r="P25" s="85"/>
      <c r="Q25" s="85">
        <f>MAX(Q12:Q20)</f>
        <v>78.333333333333329</v>
      </c>
      <c r="R25" s="85"/>
      <c r="S25" s="85">
        <f>MAX(S12:S20)</f>
        <v>98.333333333333329</v>
      </c>
      <c r="T25" s="45"/>
      <c r="U25" s="39"/>
      <c r="V25" s="44" t="s">
        <v>45</v>
      </c>
      <c r="W25" s="170">
        <f>MAX(W12:W20)</f>
        <v>0.51666666666666661</v>
      </c>
      <c r="X25" s="170">
        <f>MAX(X12:X20)</f>
        <v>1</v>
      </c>
      <c r="Y25" s="171">
        <f>MAX(Y12:Y20)</f>
        <v>1</v>
      </c>
      <c r="Z25" s="39"/>
    </row>
    <row r="26" spans="1:26" x14ac:dyDescent="0.45">
      <c r="A26" s="123" t="s">
        <v>38</v>
      </c>
      <c r="B26" s="108">
        <v>30</v>
      </c>
      <c r="C26" s="18"/>
      <c r="D26" s="108">
        <v>30</v>
      </c>
      <c r="E26" s="18"/>
      <c r="F26" s="108">
        <v>0</v>
      </c>
      <c r="G26" s="18"/>
      <c r="H26" s="108">
        <v>0</v>
      </c>
      <c r="I26" s="18"/>
      <c r="J26" s="18"/>
      <c r="L26" s="86" t="s">
        <v>46</v>
      </c>
      <c r="M26" s="87">
        <f>M25-M24</f>
        <v>221.66666666666666</v>
      </c>
      <c r="N26" s="87"/>
      <c r="O26" s="87">
        <f>O25-O24</f>
        <v>95</v>
      </c>
      <c r="P26" s="87"/>
      <c r="Q26" s="87">
        <f>Q25-Q24</f>
        <v>78.333333333333329</v>
      </c>
      <c r="R26" s="87"/>
      <c r="S26" s="87">
        <f>S25-S24</f>
        <v>98.333333333333329</v>
      </c>
      <c r="T26" s="88"/>
      <c r="U26" s="39"/>
      <c r="V26" s="86" t="s">
        <v>46</v>
      </c>
      <c r="W26" s="172">
        <f>W25-W24</f>
        <v>0.49285714285714277</v>
      </c>
      <c r="X26" s="172">
        <f>X25-X24</f>
        <v>0.9285714285714286</v>
      </c>
      <c r="Y26" s="173">
        <f>Y25-Y24</f>
        <v>0.5</v>
      </c>
      <c r="Z26" s="39"/>
    </row>
    <row r="27" spans="1:26" x14ac:dyDescent="0.45">
      <c r="A27" s="123" t="s">
        <v>39</v>
      </c>
      <c r="B27" s="108">
        <v>40</v>
      </c>
      <c r="C27" s="18"/>
      <c r="D27" s="108">
        <v>30</v>
      </c>
      <c r="E27" s="18"/>
      <c r="F27" s="108">
        <v>0</v>
      </c>
      <c r="G27" s="18"/>
      <c r="H27" s="108">
        <v>0</v>
      </c>
      <c r="I27" s="18"/>
      <c r="J27" s="18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x14ac:dyDescent="0.45">
      <c r="A28" s="123" t="s">
        <v>40</v>
      </c>
      <c r="B28" s="108">
        <v>30</v>
      </c>
      <c r="C28" s="18"/>
      <c r="D28" s="108">
        <v>20</v>
      </c>
      <c r="E28" s="18"/>
      <c r="F28" s="108">
        <v>0</v>
      </c>
      <c r="G28" s="18"/>
      <c r="H28" s="108">
        <v>0</v>
      </c>
      <c r="I28" s="18"/>
      <c r="J28" s="18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x14ac:dyDescent="0.45">
      <c r="A29" s="124" t="s">
        <v>41</v>
      </c>
      <c r="B29" s="79">
        <f>AVERAGE(B23:B28)</f>
        <v>80</v>
      </c>
      <c r="C29" s="18"/>
      <c r="D29" s="79">
        <f>AVERAGE(D23:D28)</f>
        <v>76.666666666666671</v>
      </c>
      <c r="E29" s="18"/>
      <c r="F29" s="79">
        <f>AVERAGE(F23:F28)</f>
        <v>48.333333333333336</v>
      </c>
      <c r="G29" s="18"/>
      <c r="H29" s="79">
        <f>AVERAGE(H23:H28)</f>
        <v>26.666666666666668</v>
      </c>
      <c r="I29" s="18"/>
      <c r="J29" s="18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x14ac:dyDescent="0.45">
      <c r="A30" s="124" t="s">
        <v>42</v>
      </c>
      <c r="B30" s="89">
        <f>_xlfn.STDEV.S(B23:B28,)</f>
        <v>56.103645582252916</v>
      </c>
      <c r="C30" s="121"/>
      <c r="D30" s="89">
        <f>_xlfn.STDEV.S(D23:D28,)</f>
        <v>58.268671644701968</v>
      </c>
      <c r="E30" s="121"/>
      <c r="F30" s="89">
        <f>_xlfn.STDEV.S(F23:F28,)</f>
        <v>54.902511001644669</v>
      </c>
      <c r="G30" s="121"/>
      <c r="H30" s="89">
        <f>_xlfn.STDEV.S(H23:H28,)</f>
        <v>42.706082983686571</v>
      </c>
      <c r="I30" s="18"/>
      <c r="J30" s="18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x14ac:dyDescent="0.45">
      <c r="A31" s="125"/>
      <c r="B31" s="19"/>
      <c r="C31" s="19"/>
      <c r="D31" s="19"/>
      <c r="E31" s="19"/>
      <c r="F31" s="19"/>
      <c r="G31" s="19"/>
      <c r="H31" s="19"/>
      <c r="I31" s="18"/>
      <c r="J31" s="18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x14ac:dyDescent="0.45">
      <c r="A32" s="125"/>
      <c r="B32" s="19"/>
      <c r="C32" s="19"/>
      <c r="D32" s="19"/>
      <c r="E32" s="19"/>
      <c r="F32" s="19"/>
      <c r="G32" s="19"/>
      <c r="H32" s="19"/>
      <c r="I32" s="18"/>
      <c r="J32" s="18"/>
    </row>
    <row r="33" spans="1:10" x14ac:dyDescent="0.45">
      <c r="A33" s="126" t="s">
        <v>51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45">
      <c r="A34" s="127" t="s">
        <v>35</v>
      </c>
      <c r="B34" s="108">
        <v>140</v>
      </c>
      <c r="C34" s="18"/>
      <c r="D34" s="108">
        <v>140</v>
      </c>
      <c r="E34" s="18"/>
      <c r="F34" s="108">
        <v>0</v>
      </c>
      <c r="G34" s="18"/>
      <c r="H34" s="108">
        <v>0</v>
      </c>
      <c r="I34" s="18"/>
      <c r="J34" s="18"/>
    </row>
    <row r="35" spans="1:10" x14ac:dyDescent="0.45">
      <c r="A35" s="127" t="s">
        <v>36</v>
      </c>
      <c r="B35" s="108">
        <v>190</v>
      </c>
      <c r="C35" s="18"/>
      <c r="D35" s="108">
        <v>190</v>
      </c>
      <c r="E35" s="18"/>
      <c r="F35" s="108">
        <v>0</v>
      </c>
      <c r="G35" s="18"/>
      <c r="H35" s="108">
        <v>0</v>
      </c>
      <c r="I35" s="18"/>
      <c r="J35" s="18"/>
    </row>
    <row r="36" spans="1:10" x14ac:dyDescent="0.45">
      <c r="A36" s="127" t="s">
        <v>37</v>
      </c>
      <c r="B36" s="108">
        <v>160</v>
      </c>
      <c r="C36" s="18"/>
      <c r="D36" s="108">
        <v>160</v>
      </c>
      <c r="E36" s="18"/>
      <c r="F36" s="108">
        <v>30</v>
      </c>
      <c r="G36" s="18"/>
      <c r="H36" s="108">
        <v>0</v>
      </c>
      <c r="I36" s="18"/>
      <c r="J36" s="18"/>
    </row>
    <row r="37" spans="1:10" x14ac:dyDescent="0.45">
      <c r="A37" s="127" t="s">
        <v>38</v>
      </c>
      <c r="B37" s="108">
        <v>130</v>
      </c>
      <c r="C37" s="18"/>
      <c r="D37" s="108">
        <v>50</v>
      </c>
      <c r="E37" s="18"/>
      <c r="F37" s="108">
        <v>0</v>
      </c>
      <c r="G37" s="18"/>
      <c r="H37" s="108">
        <v>0</v>
      </c>
      <c r="I37" s="18"/>
      <c r="J37" s="18"/>
    </row>
    <row r="38" spans="1:10" x14ac:dyDescent="0.45">
      <c r="A38" s="127" t="s">
        <v>39</v>
      </c>
      <c r="B38" s="108">
        <v>180</v>
      </c>
      <c r="C38" s="18"/>
      <c r="D38" s="108">
        <v>0</v>
      </c>
      <c r="E38" s="18"/>
      <c r="F38" s="108">
        <v>0</v>
      </c>
      <c r="G38" s="18"/>
      <c r="H38" s="108">
        <v>0</v>
      </c>
      <c r="I38" s="18"/>
      <c r="J38" s="18"/>
    </row>
    <row r="39" spans="1:10" x14ac:dyDescent="0.45">
      <c r="A39" s="127" t="s">
        <v>40</v>
      </c>
      <c r="B39" s="108">
        <v>160</v>
      </c>
      <c r="C39" s="18"/>
      <c r="D39" s="108">
        <v>0</v>
      </c>
      <c r="E39" s="18"/>
      <c r="F39" s="108">
        <v>0</v>
      </c>
      <c r="G39" s="18"/>
      <c r="H39" s="108">
        <v>0</v>
      </c>
      <c r="I39" s="18"/>
      <c r="J39" s="18"/>
    </row>
    <row r="40" spans="1:10" x14ac:dyDescent="0.45">
      <c r="A40" s="128" t="s">
        <v>41</v>
      </c>
      <c r="B40" s="90">
        <f>AVERAGE(B34:B39)</f>
        <v>160</v>
      </c>
      <c r="C40" s="18"/>
      <c r="D40" s="90">
        <f>AVERAGE(D34:D39)</f>
        <v>90</v>
      </c>
      <c r="E40" s="18"/>
      <c r="F40" s="90">
        <f>AVERAGE(F34:F39)</f>
        <v>5</v>
      </c>
      <c r="G40" s="18"/>
      <c r="H40" s="90">
        <f>AVERAGE(H34:H39)</f>
        <v>0</v>
      </c>
      <c r="I40" s="18"/>
      <c r="J40" s="18"/>
    </row>
    <row r="41" spans="1:10" x14ac:dyDescent="0.45">
      <c r="A41" s="128" t="s">
        <v>42</v>
      </c>
      <c r="B41" s="91">
        <f>_xlfn.STDEV.S(B34:B39,)</f>
        <v>63.956830678796059</v>
      </c>
      <c r="C41" s="121"/>
      <c r="D41" s="91">
        <f>_xlfn.STDEV.S(D34:D39,)</f>
        <v>83.808170984752579</v>
      </c>
      <c r="E41" s="121"/>
      <c r="F41" s="91">
        <f>_xlfn.STDEV.S(F34:F39,)</f>
        <v>11.338934190276817</v>
      </c>
      <c r="G41" s="121"/>
      <c r="H41" s="91">
        <f>_xlfn.STDEV.S(H34:H39,)</f>
        <v>0</v>
      </c>
      <c r="I41" s="18"/>
      <c r="J41" s="18"/>
    </row>
    <row r="42" spans="1:10" x14ac:dyDescent="0.45">
      <c r="A42" s="125"/>
      <c r="B42" s="19"/>
      <c r="C42" s="19"/>
      <c r="D42" s="19"/>
      <c r="E42" s="19"/>
      <c r="F42" s="19"/>
      <c r="G42" s="19"/>
      <c r="H42" s="19"/>
      <c r="I42" s="18"/>
      <c r="J42" s="18"/>
    </row>
    <row r="43" spans="1:10" x14ac:dyDescent="0.45">
      <c r="A43" s="125"/>
      <c r="B43" s="19"/>
      <c r="C43" s="19"/>
      <c r="D43" s="19"/>
      <c r="E43" s="19"/>
      <c r="F43" s="19"/>
      <c r="G43" s="19"/>
      <c r="H43" s="19"/>
      <c r="I43" s="18"/>
      <c r="J43" s="18"/>
    </row>
    <row r="44" spans="1:10" x14ac:dyDescent="0.45">
      <c r="A44" s="129" t="s">
        <v>52</v>
      </c>
      <c r="B44" s="18"/>
      <c r="C44" s="18"/>
      <c r="D44" s="18"/>
      <c r="E44" s="18"/>
      <c r="F44" s="18"/>
      <c r="G44" s="18"/>
      <c r="H44" s="18"/>
      <c r="I44" s="18"/>
      <c r="J44" s="18"/>
    </row>
    <row r="45" spans="1:10" x14ac:dyDescent="0.45">
      <c r="A45" s="130" t="s">
        <v>35</v>
      </c>
      <c r="B45" s="108">
        <v>70</v>
      </c>
      <c r="C45" s="18"/>
      <c r="D45" s="108">
        <v>60</v>
      </c>
      <c r="E45" s="18"/>
      <c r="F45" s="108">
        <v>40</v>
      </c>
      <c r="G45" s="18"/>
      <c r="H45" s="108">
        <v>30</v>
      </c>
      <c r="I45" s="18"/>
      <c r="J45" s="18"/>
    </row>
    <row r="46" spans="1:10" x14ac:dyDescent="0.45">
      <c r="A46" s="130" t="s">
        <v>36</v>
      </c>
      <c r="B46" s="108">
        <v>110</v>
      </c>
      <c r="C46" s="18"/>
      <c r="D46" s="108">
        <v>90</v>
      </c>
      <c r="E46" s="18"/>
      <c r="F46" s="108">
        <v>90</v>
      </c>
      <c r="G46" s="18"/>
      <c r="H46" s="108">
        <v>70</v>
      </c>
      <c r="I46" s="18"/>
      <c r="J46" s="18"/>
    </row>
    <row r="47" spans="1:10" x14ac:dyDescent="0.45">
      <c r="A47" s="130" t="s">
        <v>37</v>
      </c>
      <c r="B47" s="108">
        <v>140</v>
      </c>
      <c r="C47" s="18"/>
      <c r="D47" s="108">
        <v>110</v>
      </c>
      <c r="E47" s="18"/>
      <c r="F47" s="108">
        <v>110</v>
      </c>
      <c r="G47" s="18"/>
      <c r="H47" s="108">
        <v>90</v>
      </c>
      <c r="I47" s="18"/>
      <c r="J47" s="18"/>
    </row>
    <row r="48" spans="1:10" x14ac:dyDescent="0.45">
      <c r="A48" s="130" t="s">
        <v>38</v>
      </c>
      <c r="B48" s="108">
        <v>0</v>
      </c>
      <c r="C48" s="18"/>
      <c r="D48" s="108">
        <v>0</v>
      </c>
      <c r="E48" s="18"/>
      <c r="F48" s="108">
        <v>0</v>
      </c>
      <c r="G48" s="18"/>
      <c r="H48" s="108">
        <v>0</v>
      </c>
      <c r="I48" s="18"/>
      <c r="J48" s="18"/>
    </row>
    <row r="49" spans="1:10" x14ac:dyDescent="0.45">
      <c r="A49" s="130" t="s">
        <v>39</v>
      </c>
      <c r="B49" s="108">
        <v>30</v>
      </c>
      <c r="C49" s="18"/>
      <c r="D49" s="108">
        <v>30</v>
      </c>
      <c r="E49" s="18"/>
      <c r="F49" s="108">
        <v>0</v>
      </c>
      <c r="G49" s="18"/>
      <c r="H49" s="108">
        <v>0</v>
      </c>
      <c r="I49" s="18"/>
      <c r="J49" s="18"/>
    </row>
    <row r="50" spans="1:10" x14ac:dyDescent="0.45">
      <c r="A50" s="130" t="s">
        <v>40</v>
      </c>
      <c r="B50" s="108">
        <v>30</v>
      </c>
      <c r="C50" s="18"/>
      <c r="D50" s="108">
        <v>30</v>
      </c>
      <c r="E50" s="18"/>
      <c r="F50" s="108">
        <v>0</v>
      </c>
      <c r="G50" s="18"/>
      <c r="H50" s="108">
        <v>0</v>
      </c>
      <c r="I50" s="18"/>
      <c r="J50" s="18"/>
    </row>
    <row r="51" spans="1:10" x14ac:dyDescent="0.45">
      <c r="A51" s="131" t="s">
        <v>41</v>
      </c>
      <c r="B51" s="109">
        <f>AVERAGE(B45:B50)</f>
        <v>63.333333333333336</v>
      </c>
      <c r="C51" s="18"/>
      <c r="D51" s="109">
        <f>AVERAGE(D45:D50)</f>
        <v>53.333333333333336</v>
      </c>
      <c r="E51" s="18"/>
      <c r="F51" s="109">
        <f>AVERAGE(F45:F50)</f>
        <v>40</v>
      </c>
      <c r="G51" s="18"/>
      <c r="H51" s="109">
        <f>AVERAGE(H45:H50)</f>
        <v>31.666666666666668</v>
      </c>
      <c r="I51" s="18"/>
      <c r="J51" s="18"/>
    </row>
    <row r="52" spans="1:10" x14ac:dyDescent="0.45">
      <c r="A52" s="131" t="s">
        <v>42</v>
      </c>
      <c r="B52" s="93">
        <f>_xlfn.STDEV.S(B45:B50,)</f>
        <v>54.423384329759962</v>
      </c>
      <c r="C52" s="121"/>
      <c r="D52" s="93">
        <f>_xlfn.STDEV.S(D45:D50,)</f>
        <v>42.7617987059879</v>
      </c>
      <c r="E52" s="121"/>
      <c r="F52" s="93">
        <f>_xlfn.STDEV.S(F45:F50,)</f>
        <v>47.559486560567095</v>
      </c>
      <c r="G52" s="121"/>
      <c r="H52" s="93">
        <f>_xlfn.STDEV.S(H45:H50,)</f>
        <v>38.172540616821109</v>
      </c>
      <c r="I52" s="18"/>
      <c r="J52" s="18"/>
    </row>
    <row r="53" spans="1:10" x14ac:dyDescent="0.45">
      <c r="A53" s="125"/>
      <c r="B53" s="19"/>
      <c r="C53" s="19"/>
      <c r="D53" s="19"/>
      <c r="E53" s="19"/>
      <c r="F53" s="19"/>
      <c r="G53" s="19"/>
      <c r="H53" s="19"/>
      <c r="I53" s="18"/>
      <c r="J53" s="18"/>
    </row>
    <row r="54" spans="1:10" x14ac:dyDescent="0.45">
      <c r="A54" s="125"/>
      <c r="B54" s="19"/>
      <c r="C54" s="19"/>
      <c r="D54" s="19"/>
      <c r="E54" s="19"/>
      <c r="F54" s="19"/>
      <c r="G54" s="19"/>
      <c r="H54" s="19"/>
      <c r="I54" s="18"/>
      <c r="J54" s="18"/>
    </row>
    <row r="55" spans="1:10" x14ac:dyDescent="0.45">
      <c r="A55" s="132" t="s">
        <v>53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x14ac:dyDescent="0.45">
      <c r="A56" s="133" t="s">
        <v>35</v>
      </c>
      <c r="B56" s="108">
        <v>340</v>
      </c>
      <c r="C56" s="18"/>
      <c r="D56" s="108">
        <v>180</v>
      </c>
      <c r="E56" s="18"/>
      <c r="F56" s="108">
        <v>0</v>
      </c>
      <c r="G56" s="18"/>
      <c r="H56" s="108">
        <v>0</v>
      </c>
      <c r="I56" s="18"/>
      <c r="J56" s="18"/>
    </row>
    <row r="57" spans="1:10" x14ac:dyDescent="0.45">
      <c r="A57" s="133" t="s">
        <v>36</v>
      </c>
      <c r="B57" s="108">
        <v>430</v>
      </c>
      <c r="C57" s="18"/>
      <c r="D57" s="108">
        <v>360</v>
      </c>
      <c r="E57" s="18"/>
      <c r="F57" s="108">
        <v>360</v>
      </c>
      <c r="G57" s="18"/>
      <c r="H57" s="108">
        <v>360</v>
      </c>
      <c r="I57" s="18"/>
      <c r="J57" s="18"/>
    </row>
    <row r="58" spans="1:10" x14ac:dyDescent="0.45">
      <c r="A58" s="133" t="s">
        <v>37</v>
      </c>
      <c r="B58" s="108">
        <v>360</v>
      </c>
      <c r="C58" s="18"/>
      <c r="D58" s="108">
        <v>0</v>
      </c>
      <c r="E58" s="18"/>
      <c r="F58" s="108">
        <v>0</v>
      </c>
      <c r="G58" s="18"/>
      <c r="H58" s="108">
        <v>0</v>
      </c>
      <c r="I58" s="18"/>
      <c r="J58" s="18"/>
    </row>
    <row r="59" spans="1:10" x14ac:dyDescent="0.45">
      <c r="A59" s="133" t="s">
        <v>38</v>
      </c>
      <c r="B59" s="108">
        <v>260</v>
      </c>
      <c r="C59" s="18"/>
      <c r="D59" s="108">
        <v>0</v>
      </c>
      <c r="E59" s="18"/>
      <c r="F59" s="108">
        <v>0</v>
      </c>
      <c r="G59" s="18"/>
      <c r="H59" s="108">
        <v>0</v>
      </c>
      <c r="I59" s="18"/>
      <c r="J59" s="18"/>
    </row>
    <row r="60" spans="1:10" x14ac:dyDescent="0.45">
      <c r="A60" s="133" t="s">
        <v>39</v>
      </c>
      <c r="B60" s="108">
        <v>210</v>
      </c>
      <c r="C60" s="18"/>
      <c r="D60" s="108">
        <v>210</v>
      </c>
      <c r="E60" s="18"/>
      <c r="F60" s="108">
        <v>0</v>
      </c>
      <c r="G60" s="18"/>
      <c r="H60" s="108">
        <v>120</v>
      </c>
      <c r="I60" s="18"/>
      <c r="J60" s="18"/>
    </row>
    <row r="61" spans="1:10" x14ac:dyDescent="0.45">
      <c r="A61" s="133" t="s">
        <v>40</v>
      </c>
      <c r="B61" s="108">
        <v>110</v>
      </c>
      <c r="C61" s="18"/>
      <c r="D61" s="108">
        <v>110</v>
      </c>
      <c r="E61" s="18"/>
      <c r="F61" s="108">
        <v>110</v>
      </c>
      <c r="G61" s="18"/>
      <c r="H61" s="108">
        <v>110</v>
      </c>
      <c r="I61" s="18"/>
      <c r="J61" s="18"/>
    </row>
    <row r="62" spans="1:10" x14ac:dyDescent="0.45">
      <c r="A62" s="134" t="s">
        <v>41</v>
      </c>
      <c r="B62" s="94">
        <f>AVERAGE(B56:B61)</f>
        <v>285</v>
      </c>
      <c r="C62" s="18"/>
      <c r="D62" s="94">
        <f>AVERAGE(D56:D61)</f>
        <v>143.33333333333334</v>
      </c>
      <c r="E62" s="18"/>
      <c r="F62" s="94">
        <f>AVERAGE(F56:F61)</f>
        <v>78.333333333333329</v>
      </c>
      <c r="G62" s="18"/>
      <c r="H62" s="94">
        <f>AVERAGE(H56:H61)</f>
        <v>98.333333333333329</v>
      </c>
      <c r="I62" s="18"/>
      <c r="J62" s="18"/>
    </row>
    <row r="63" spans="1:10" x14ac:dyDescent="0.45">
      <c r="A63" s="134" t="s">
        <v>42</v>
      </c>
      <c r="B63" s="95">
        <f>_xlfn.STDEV.S(B56:B61,)</f>
        <v>150.64938796834886</v>
      </c>
      <c r="C63" s="121"/>
      <c r="D63" s="95">
        <f>_xlfn.STDEV.S(D56:D61,)</f>
        <v>136.95671891930991</v>
      </c>
      <c r="E63" s="121"/>
      <c r="F63" s="95">
        <f>_xlfn.STDEV.S(F56:F61,)</f>
        <v>135.48853404308005</v>
      </c>
      <c r="G63" s="121"/>
      <c r="H63" s="95">
        <f>_xlfn.STDEV.S(H56:H61,)</f>
        <v>133.14868166291183</v>
      </c>
      <c r="I63" s="18"/>
      <c r="J63" s="18"/>
    </row>
    <row r="64" spans="1:10" x14ac:dyDescent="0.45">
      <c r="A64" s="125"/>
      <c r="B64" s="19"/>
      <c r="C64" s="19"/>
      <c r="D64" s="19"/>
      <c r="E64" s="19"/>
      <c r="F64" s="19"/>
      <c r="G64" s="19"/>
      <c r="H64" s="19"/>
      <c r="I64" s="18"/>
      <c r="J64" s="18"/>
    </row>
    <row r="65" spans="1:10" x14ac:dyDescent="0.45">
      <c r="A65" s="125"/>
      <c r="B65" s="19"/>
      <c r="C65" s="19"/>
      <c r="D65" s="19"/>
      <c r="E65" s="19"/>
      <c r="F65" s="19"/>
      <c r="G65" s="19"/>
      <c r="H65" s="19"/>
      <c r="I65" s="18"/>
      <c r="J65" s="18"/>
    </row>
    <row r="66" spans="1:10" x14ac:dyDescent="0.45">
      <c r="A66" s="135" t="s">
        <v>54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x14ac:dyDescent="0.45">
      <c r="A67" s="136" t="s">
        <v>35</v>
      </c>
      <c r="B67" s="108">
        <v>130</v>
      </c>
      <c r="C67" s="18"/>
      <c r="D67" s="108">
        <v>70</v>
      </c>
      <c r="E67" s="18"/>
      <c r="F67" s="108">
        <v>0</v>
      </c>
      <c r="G67" s="18"/>
      <c r="H67" s="108">
        <v>0</v>
      </c>
      <c r="I67" s="18"/>
      <c r="J67" s="18"/>
    </row>
    <row r="68" spans="1:10" x14ac:dyDescent="0.45">
      <c r="A68" s="136" t="s">
        <v>36</v>
      </c>
      <c r="B68" s="108">
        <v>110</v>
      </c>
      <c r="C68" s="18"/>
      <c r="D68" s="108">
        <v>50</v>
      </c>
      <c r="E68" s="18"/>
      <c r="F68" s="108">
        <v>0</v>
      </c>
      <c r="G68" s="18"/>
      <c r="H68" s="108">
        <v>0</v>
      </c>
      <c r="I68" s="18"/>
      <c r="J68" s="18"/>
    </row>
    <row r="69" spans="1:10" x14ac:dyDescent="0.45">
      <c r="A69" s="136" t="s">
        <v>37</v>
      </c>
      <c r="B69" s="108">
        <v>70</v>
      </c>
      <c r="C69" s="18"/>
      <c r="D69" s="108">
        <v>50</v>
      </c>
      <c r="E69" s="18"/>
      <c r="F69" s="108">
        <v>0</v>
      </c>
      <c r="G69" s="18"/>
      <c r="H69" s="108">
        <v>0</v>
      </c>
      <c r="I69" s="18"/>
      <c r="J69" s="18"/>
    </row>
    <row r="70" spans="1:10" x14ac:dyDescent="0.45">
      <c r="A70" s="136" t="s">
        <v>38</v>
      </c>
      <c r="B70" s="108">
        <v>70</v>
      </c>
      <c r="C70" s="18"/>
      <c r="D70" s="108">
        <v>30</v>
      </c>
      <c r="E70" s="18"/>
      <c r="F70" s="108">
        <v>0</v>
      </c>
      <c r="G70" s="18"/>
      <c r="H70" s="108">
        <v>0</v>
      </c>
      <c r="I70" s="18"/>
      <c r="J70" s="18"/>
    </row>
    <row r="71" spans="1:10" x14ac:dyDescent="0.45">
      <c r="A71" s="136" t="s">
        <v>39</v>
      </c>
      <c r="B71" s="108">
        <v>150</v>
      </c>
      <c r="C71" s="18"/>
      <c r="D71" s="108">
        <v>40</v>
      </c>
      <c r="E71" s="18"/>
      <c r="F71" s="108">
        <v>0</v>
      </c>
      <c r="G71" s="18"/>
      <c r="H71" s="108">
        <v>0</v>
      </c>
      <c r="I71" s="18"/>
      <c r="J71" s="18"/>
    </row>
    <row r="72" spans="1:10" x14ac:dyDescent="0.45">
      <c r="A72" s="136" t="s">
        <v>40</v>
      </c>
      <c r="B72" s="108">
        <v>70</v>
      </c>
      <c r="C72" s="18"/>
      <c r="D72" s="108">
        <v>50</v>
      </c>
      <c r="E72" s="18"/>
      <c r="F72" s="108">
        <v>0</v>
      </c>
      <c r="G72" s="18"/>
      <c r="H72" s="108">
        <v>0</v>
      </c>
      <c r="I72" s="18"/>
      <c r="J72" s="18"/>
    </row>
    <row r="73" spans="1:10" x14ac:dyDescent="0.45">
      <c r="A73" s="137" t="s">
        <v>41</v>
      </c>
      <c r="B73" s="96">
        <f>AVERAGE(B67:B72)</f>
        <v>100</v>
      </c>
      <c r="C73" s="18"/>
      <c r="D73" s="96">
        <f>AVERAGE(D67:D72)</f>
        <v>48.333333333333336</v>
      </c>
      <c r="E73" s="18"/>
      <c r="F73" s="96">
        <f>AVERAGE(F67:F72)</f>
        <v>0</v>
      </c>
      <c r="G73" s="18"/>
      <c r="H73" s="96">
        <f>AVERAGE(H67:H72)</f>
        <v>0</v>
      </c>
      <c r="I73" s="18"/>
      <c r="J73" s="18"/>
    </row>
    <row r="74" spans="1:10" x14ac:dyDescent="0.45">
      <c r="A74" s="137" t="s">
        <v>42</v>
      </c>
      <c r="B74" s="97">
        <f>_xlfn.STDEV.S(B67:B72,)</f>
        <v>49.617585208318651</v>
      </c>
      <c r="C74" s="121"/>
      <c r="D74" s="97">
        <f>_xlfn.STDEV.S(D67:D72,)</f>
        <v>21.930626551751342</v>
      </c>
      <c r="E74" s="121"/>
      <c r="F74" s="97">
        <f>_xlfn.STDEV.S(F67:F72,)</f>
        <v>0</v>
      </c>
      <c r="G74" s="121"/>
      <c r="H74" s="97">
        <f>_xlfn.STDEV.S(H67:H72,)</f>
        <v>0</v>
      </c>
      <c r="I74" s="18"/>
      <c r="J74" s="18"/>
    </row>
    <row r="75" spans="1:10" x14ac:dyDescent="0.45">
      <c r="A75" s="125"/>
      <c r="B75" s="19"/>
      <c r="C75" s="19"/>
      <c r="D75" s="19"/>
      <c r="E75" s="19"/>
      <c r="F75" s="19"/>
      <c r="G75" s="19"/>
      <c r="H75" s="19"/>
      <c r="I75" s="18"/>
      <c r="J75" s="18"/>
    </row>
    <row r="76" spans="1:10" x14ac:dyDescent="0.45">
      <c r="A76" s="138"/>
      <c r="B76" s="19"/>
      <c r="C76" s="19"/>
      <c r="D76" s="19"/>
      <c r="E76" s="19"/>
      <c r="F76" s="19"/>
      <c r="G76" s="19"/>
      <c r="H76" s="19"/>
      <c r="I76" s="18"/>
      <c r="J76" s="18"/>
    </row>
    <row r="77" spans="1:10" x14ac:dyDescent="0.45">
      <c r="A77" s="118" t="s">
        <v>55</v>
      </c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45">
      <c r="A78" s="119" t="s">
        <v>35</v>
      </c>
      <c r="B78" s="108">
        <v>220</v>
      </c>
      <c r="C78" s="18"/>
      <c r="D78" s="108">
        <v>160</v>
      </c>
      <c r="E78" s="18"/>
      <c r="F78" s="108">
        <v>60</v>
      </c>
      <c r="G78" s="18"/>
      <c r="H78" s="108">
        <v>0</v>
      </c>
      <c r="I78" s="18"/>
      <c r="J78" s="18"/>
    </row>
    <row r="79" spans="1:10" x14ac:dyDescent="0.45">
      <c r="A79" s="119" t="s">
        <v>36</v>
      </c>
      <c r="B79" s="108">
        <v>190</v>
      </c>
      <c r="C79" s="18"/>
      <c r="D79" s="108">
        <v>0</v>
      </c>
      <c r="E79" s="18"/>
      <c r="F79" s="108">
        <v>0</v>
      </c>
      <c r="G79" s="18"/>
      <c r="H79" s="108">
        <v>0</v>
      </c>
      <c r="I79" s="18"/>
      <c r="J79" s="18"/>
    </row>
    <row r="80" spans="1:10" x14ac:dyDescent="0.45">
      <c r="A80" s="119" t="s">
        <v>37</v>
      </c>
      <c r="B80" s="108">
        <v>130</v>
      </c>
      <c r="C80" s="18"/>
      <c r="D80" s="108">
        <v>120</v>
      </c>
      <c r="E80" s="18"/>
      <c r="F80" s="108">
        <v>0</v>
      </c>
      <c r="G80" s="18"/>
      <c r="H80" s="108">
        <v>0</v>
      </c>
      <c r="I80" s="18"/>
      <c r="J80" s="18"/>
    </row>
    <row r="81" spans="1:10" x14ac:dyDescent="0.45">
      <c r="A81" s="119" t="s">
        <v>38</v>
      </c>
      <c r="B81" s="108">
        <v>220</v>
      </c>
      <c r="C81" s="18"/>
      <c r="D81" s="108">
        <v>230</v>
      </c>
      <c r="E81" s="18"/>
      <c r="F81" s="108">
        <v>230</v>
      </c>
      <c r="G81" s="18"/>
      <c r="H81" s="108">
        <v>220</v>
      </c>
      <c r="I81" s="18"/>
      <c r="J81" s="18"/>
    </row>
    <row r="82" spans="1:10" x14ac:dyDescent="0.45">
      <c r="A82" s="119" t="s">
        <v>39</v>
      </c>
      <c r="B82" s="108">
        <v>200</v>
      </c>
      <c r="C82" s="18"/>
      <c r="D82" s="108">
        <v>60</v>
      </c>
      <c r="E82" s="18"/>
      <c r="F82" s="108">
        <v>0</v>
      </c>
      <c r="G82" s="18"/>
      <c r="H82" s="108">
        <v>0</v>
      </c>
      <c r="I82" s="18"/>
      <c r="J82" s="18"/>
    </row>
    <row r="83" spans="1:10" x14ac:dyDescent="0.45">
      <c r="A83" s="119" t="s">
        <v>40</v>
      </c>
      <c r="B83" s="108">
        <v>140</v>
      </c>
      <c r="C83" s="18"/>
      <c r="D83" s="108">
        <v>0</v>
      </c>
      <c r="E83" s="18"/>
      <c r="F83" s="108">
        <v>0</v>
      </c>
      <c r="G83" s="18"/>
      <c r="H83" s="108">
        <v>0</v>
      </c>
      <c r="I83" s="18"/>
      <c r="J83" s="18"/>
    </row>
    <row r="84" spans="1:10" x14ac:dyDescent="0.45">
      <c r="A84" s="120" t="s">
        <v>41</v>
      </c>
      <c r="B84" s="66">
        <f>AVERAGE(B78:B83)</f>
        <v>183.33333333333334</v>
      </c>
      <c r="C84" s="18"/>
      <c r="D84" s="66">
        <f>AVERAGE(D78:D83)</f>
        <v>95</v>
      </c>
      <c r="E84" s="18"/>
      <c r="F84" s="66">
        <f>AVERAGE(F78:F83)</f>
        <v>48.333333333333336</v>
      </c>
      <c r="G84" s="18"/>
      <c r="H84" s="66">
        <f>AVERAGE(H78:H83)</f>
        <v>36.666666666666664</v>
      </c>
      <c r="I84" s="18"/>
      <c r="J84" s="18"/>
    </row>
    <row r="85" spans="1:10" x14ac:dyDescent="0.45">
      <c r="A85" s="120" t="s">
        <v>42</v>
      </c>
      <c r="B85" s="69">
        <f>_xlfn.STDEV.S(B78:B83,)</f>
        <v>78.04150299985379</v>
      </c>
      <c r="C85" s="121"/>
      <c r="D85" s="69">
        <f>_xlfn.STDEV.S(D78:D83,)</f>
        <v>91.365305491849853</v>
      </c>
      <c r="E85" s="121"/>
      <c r="F85" s="69">
        <f>_xlfn.STDEV.S(F78:F83,)</f>
        <v>86.106246662397936</v>
      </c>
      <c r="G85" s="121"/>
      <c r="H85" s="69">
        <f>_xlfn.STDEV.S(H78:H83,)</f>
        <v>83.152184062029988</v>
      </c>
      <c r="I85" s="18"/>
      <c r="J85" s="18"/>
    </row>
    <row r="86" spans="1:10" x14ac:dyDescent="0.45">
      <c r="A86" s="115"/>
      <c r="B86" s="70"/>
      <c r="C86" s="71"/>
      <c r="D86" s="70"/>
      <c r="E86" s="71"/>
      <c r="F86" s="70"/>
      <c r="G86" s="71"/>
      <c r="H86" s="70"/>
      <c r="I86" s="18"/>
      <c r="J86" s="18"/>
    </row>
    <row r="87" spans="1:10" x14ac:dyDescent="0.45">
      <c r="A87" s="115"/>
      <c r="B87" s="18"/>
      <c r="C87" s="18"/>
      <c r="D87" s="18"/>
      <c r="E87" s="18"/>
      <c r="F87" s="18"/>
      <c r="G87" s="18"/>
      <c r="H87" s="18"/>
      <c r="I87" s="18"/>
      <c r="J87" s="18"/>
    </row>
    <row r="88" spans="1:10" x14ac:dyDescent="0.45">
      <c r="A88" s="122" t="s">
        <v>56</v>
      </c>
      <c r="B88" s="18"/>
      <c r="C88" s="18"/>
      <c r="D88" s="18"/>
      <c r="E88" s="18"/>
      <c r="F88" s="18"/>
      <c r="G88" s="18"/>
      <c r="H88" s="18"/>
      <c r="I88" s="18"/>
      <c r="J88" s="18"/>
    </row>
    <row r="89" spans="1:10" x14ac:dyDescent="0.45">
      <c r="A89" s="123" t="s">
        <v>35</v>
      </c>
      <c r="B89" s="108">
        <v>100</v>
      </c>
      <c r="C89" s="18"/>
      <c r="D89" s="108">
        <v>0</v>
      </c>
      <c r="E89" s="18"/>
      <c r="F89" s="108">
        <v>0</v>
      </c>
      <c r="G89" s="18"/>
      <c r="H89" s="108">
        <v>0</v>
      </c>
      <c r="I89" s="18"/>
      <c r="J89" s="18"/>
    </row>
    <row r="90" spans="1:10" x14ac:dyDescent="0.45">
      <c r="A90" s="123" t="s">
        <v>36</v>
      </c>
      <c r="B90" s="108">
        <v>210</v>
      </c>
      <c r="C90" s="18"/>
      <c r="D90" s="108">
        <v>120</v>
      </c>
      <c r="E90" s="18"/>
      <c r="F90" s="108">
        <v>120</v>
      </c>
      <c r="G90" s="18"/>
      <c r="H90" s="108">
        <v>120</v>
      </c>
      <c r="I90" s="18"/>
      <c r="J90" s="18"/>
    </row>
    <row r="91" spans="1:10" x14ac:dyDescent="0.45">
      <c r="A91" s="123" t="s">
        <v>37</v>
      </c>
      <c r="B91" s="108">
        <v>260</v>
      </c>
      <c r="C91" s="18"/>
      <c r="D91" s="108">
        <v>250</v>
      </c>
      <c r="E91" s="18"/>
      <c r="F91" s="108">
        <v>250</v>
      </c>
      <c r="G91" s="18"/>
      <c r="H91" s="108">
        <v>250</v>
      </c>
      <c r="I91" s="18"/>
      <c r="J91" s="18"/>
    </row>
    <row r="92" spans="1:10" x14ac:dyDescent="0.45">
      <c r="A92" s="123" t="s">
        <v>38</v>
      </c>
      <c r="B92" s="108">
        <v>100</v>
      </c>
      <c r="C92" s="18"/>
      <c r="D92" s="108">
        <v>80</v>
      </c>
      <c r="E92" s="18"/>
      <c r="F92" s="108">
        <v>0</v>
      </c>
      <c r="G92" s="18"/>
      <c r="H92" s="108">
        <v>0</v>
      </c>
      <c r="I92" s="18"/>
      <c r="J92" s="18"/>
    </row>
    <row r="93" spans="1:10" x14ac:dyDescent="0.45">
      <c r="A93" s="123" t="s">
        <v>39</v>
      </c>
      <c r="B93" s="108">
        <v>210</v>
      </c>
      <c r="C93" s="18"/>
      <c r="D93" s="108">
        <v>0</v>
      </c>
      <c r="E93" s="18"/>
      <c r="F93" s="108">
        <v>0</v>
      </c>
      <c r="G93" s="18"/>
      <c r="H93" s="108">
        <v>0</v>
      </c>
      <c r="I93" s="18"/>
      <c r="J93" s="18"/>
    </row>
    <row r="94" spans="1:10" x14ac:dyDescent="0.45">
      <c r="A94" s="123" t="s">
        <v>40</v>
      </c>
      <c r="B94" s="108">
        <v>300</v>
      </c>
      <c r="C94" s="18"/>
      <c r="D94" s="108">
        <v>200</v>
      </c>
      <c r="E94" s="18"/>
      <c r="F94" s="108">
        <v>100</v>
      </c>
      <c r="G94" s="18"/>
      <c r="H94" s="108">
        <v>0</v>
      </c>
      <c r="I94" s="18"/>
      <c r="J94" s="18"/>
    </row>
    <row r="95" spans="1:10" x14ac:dyDescent="0.45">
      <c r="A95" s="124" t="s">
        <v>41</v>
      </c>
      <c r="B95" s="79">
        <f>AVERAGE(B89:B94)</f>
        <v>196.66666666666666</v>
      </c>
      <c r="C95" s="18"/>
      <c r="D95" s="79">
        <f>AVERAGE(D89:D94)</f>
        <v>108.33333333333333</v>
      </c>
      <c r="E95" s="18"/>
      <c r="F95" s="79">
        <f>AVERAGE(F89:F94)</f>
        <v>78.333333333333329</v>
      </c>
      <c r="G95" s="18"/>
      <c r="H95" s="79">
        <f>AVERAGE(H89:H94)</f>
        <v>61.666666666666664</v>
      </c>
      <c r="I95" s="18"/>
      <c r="J95" s="18"/>
    </row>
    <row r="96" spans="1:10" x14ac:dyDescent="0.45">
      <c r="A96" s="124" t="s">
        <v>42</v>
      </c>
      <c r="B96" s="89">
        <f>_xlfn.STDEV.S(B89:B94,)</f>
        <v>105.58228567150385</v>
      </c>
      <c r="C96" s="121"/>
      <c r="D96" s="89">
        <f>_xlfn.STDEV.S(D89:D94,)</f>
        <v>102.42302568502939</v>
      </c>
      <c r="E96" s="121"/>
      <c r="F96" s="89">
        <f>_xlfn.STDEV.S(F89:F94,)</f>
        <v>96.040665990035308</v>
      </c>
      <c r="G96" s="121"/>
      <c r="H96" s="89">
        <f>_xlfn.STDEV.S(H89:H94,)</f>
        <v>97.760640633860703</v>
      </c>
      <c r="I96" s="18"/>
      <c r="J96" s="18"/>
    </row>
    <row r="97" spans="1:10" x14ac:dyDescent="0.45">
      <c r="A97" s="125"/>
      <c r="B97" s="19"/>
      <c r="C97" s="19"/>
      <c r="D97" s="19"/>
      <c r="E97" s="19"/>
      <c r="F97" s="19"/>
      <c r="G97" s="19"/>
      <c r="H97" s="19"/>
      <c r="I97" s="18"/>
      <c r="J97" s="18"/>
    </row>
    <row r="98" spans="1:10" x14ac:dyDescent="0.45">
      <c r="A98" s="125"/>
      <c r="B98" s="19"/>
      <c r="C98" s="19"/>
      <c r="D98" s="19"/>
      <c r="E98" s="19"/>
      <c r="F98" s="19"/>
      <c r="G98" s="19"/>
      <c r="H98" s="19"/>
      <c r="I98" s="18"/>
      <c r="J98" s="18"/>
    </row>
    <row r="99" spans="1:10" x14ac:dyDescent="0.45">
      <c r="A99" s="126" t="s">
        <v>57</v>
      </c>
      <c r="B99" s="18"/>
      <c r="C99" s="18"/>
      <c r="D99" s="18"/>
      <c r="E99" s="18"/>
      <c r="F99" s="18"/>
      <c r="G99" s="18"/>
      <c r="H99" s="18"/>
      <c r="I99" s="18"/>
      <c r="J99" s="18"/>
    </row>
    <row r="100" spans="1:10" x14ac:dyDescent="0.45">
      <c r="A100" s="127" t="s">
        <v>35</v>
      </c>
      <c r="B100" s="108">
        <v>140</v>
      </c>
      <c r="C100" s="18"/>
      <c r="D100" s="108">
        <v>140</v>
      </c>
      <c r="E100" s="18"/>
      <c r="F100" s="108">
        <v>140</v>
      </c>
      <c r="G100" s="18"/>
      <c r="H100" s="108">
        <v>130</v>
      </c>
      <c r="I100" s="18"/>
      <c r="J100" s="18"/>
    </row>
    <row r="101" spans="1:10" x14ac:dyDescent="0.45">
      <c r="A101" s="127" t="s">
        <v>36</v>
      </c>
      <c r="B101" s="108">
        <v>120</v>
      </c>
      <c r="C101" s="18"/>
      <c r="D101" s="108">
        <v>100</v>
      </c>
      <c r="E101" s="18"/>
      <c r="F101" s="108">
        <v>100</v>
      </c>
      <c r="G101" s="18"/>
      <c r="H101" s="108">
        <v>60</v>
      </c>
      <c r="I101" s="18"/>
      <c r="J101" s="18"/>
    </row>
    <row r="102" spans="1:10" x14ac:dyDescent="0.45">
      <c r="A102" s="127" t="s">
        <v>37</v>
      </c>
      <c r="B102" s="108">
        <v>110</v>
      </c>
      <c r="C102" s="18"/>
      <c r="D102" s="108">
        <v>80</v>
      </c>
      <c r="E102" s="18"/>
      <c r="F102" s="108">
        <v>80</v>
      </c>
      <c r="G102" s="18"/>
      <c r="H102" s="108">
        <v>70</v>
      </c>
      <c r="I102" s="18"/>
      <c r="J102" s="18"/>
    </row>
    <row r="103" spans="1:10" x14ac:dyDescent="0.45">
      <c r="A103" s="127" t="s">
        <v>38</v>
      </c>
      <c r="B103" s="108">
        <v>90</v>
      </c>
      <c r="C103" s="18"/>
      <c r="D103" s="108">
        <v>60</v>
      </c>
      <c r="E103" s="18"/>
      <c r="F103" s="108">
        <v>60</v>
      </c>
      <c r="G103" s="18"/>
      <c r="H103" s="108">
        <v>50</v>
      </c>
      <c r="I103" s="18"/>
      <c r="J103" s="18"/>
    </row>
    <row r="104" spans="1:10" x14ac:dyDescent="0.45">
      <c r="A104" s="127" t="s">
        <v>39</v>
      </c>
      <c r="B104" s="108">
        <v>90</v>
      </c>
      <c r="C104" s="18"/>
      <c r="D104" s="108">
        <v>60</v>
      </c>
      <c r="E104" s="18"/>
      <c r="F104" s="108">
        <v>0</v>
      </c>
      <c r="G104" s="18"/>
      <c r="H104" s="108">
        <v>0</v>
      </c>
      <c r="I104" s="18"/>
      <c r="J104" s="18"/>
    </row>
    <row r="105" spans="1:10" x14ac:dyDescent="0.45">
      <c r="A105" s="127" t="s">
        <v>40</v>
      </c>
      <c r="B105" s="108">
        <v>70</v>
      </c>
      <c r="C105" s="18"/>
      <c r="D105" s="108">
        <v>40</v>
      </c>
      <c r="E105" s="18"/>
      <c r="F105" s="108">
        <v>0</v>
      </c>
      <c r="G105" s="18"/>
      <c r="H105" s="108">
        <v>0</v>
      </c>
      <c r="I105" s="18"/>
      <c r="J105" s="18"/>
    </row>
    <row r="106" spans="1:10" x14ac:dyDescent="0.45">
      <c r="A106" s="128" t="s">
        <v>41</v>
      </c>
      <c r="B106" s="90">
        <f>AVERAGE(B100:B105)</f>
        <v>103.33333333333333</v>
      </c>
      <c r="C106" s="18"/>
      <c r="D106" s="90">
        <f>AVERAGE(D100:D105)</f>
        <v>80</v>
      </c>
      <c r="E106" s="18"/>
      <c r="F106" s="90">
        <f>AVERAGE(F100:F105)</f>
        <v>63.333333333333336</v>
      </c>
      <c r="G106" s="18"/>
      <c r="H106" s="90">
        <f>AVERAGE(H100:H105)</f>
        <v>51.666666666666664</v>
      </c>
      <c r="I106" s="18"/>
      <c r="J106" s="18"/>
    </row>
    <row r="107" spans="1:10" x14ac:dyDescent="0.45">
      <c r="A107" s="128" t="s">
        <v>42</v>
      </c>
      <c r="B107" s="91">
        <f>_xlfn.STDEV.S(B100:B105,)</f>
        <v>45.250624831255614</v>
      </c>
      <c r="C107" s="121"/>
      <c r="D107" s="91">
        <f>_xlfn.STDEV.S(D100:D105,)</f>
        <v>44.50789122113494</v>
      </c>
      <c r="E107" s="121"/>
      <c r="F107" s="91">
        <f>_xlfn.STDEV.S(F100:F105,)</f>
        <v>56.23081683476385</v>
      </c>
      <c r="G107" s="121"/>
      <c r="H107" s="91">
        <f>_xlfn.STDEV.S(H100:H105,)</f>
        <v>48.599431703516473</v>
      </c>
      <c r="I107" s="18"/>
      <c r="J107" s="18"/>
    </row>
    <row r="108" spans="1:10" x14ac:dyDescent="0.45">
      <c r="A108" s="125"/>
      <c r="B108" s="19"/>
      <c r="C108" s="19"/>
      <c r="D108" s="19"/>
      <c r="E108" s="19"/>
      <c r="F108" s="19"/>
      <c r="G108" s="19"/>
      <c r="H108" s="19"/>
      <c r="I108" s="18"/>
      <c r="J108" s="18"/>
    </row>
    <row r="109" spans="1:10" x14ac:dyDescent="0.45">
      <c r="A109" s="19"/>
      <c r="B109" s="19"/>
      <c r="C109" s="19"/>
      <c r="D109" s="19"/>
      <c r="E109" s="19"/>
      <c r="F109" s="19"/>
      <c r="G109" s="19"/>
      <c r="H109" s="19"/>
      <c r="I109" s="19"/>
      <c r="J109" s="18"/>
    </row>
    <row r="110" spans="1:10" x14ac:dyDescent="0.45">
      <c r="A110" s="98"/>
      <c r="B110" s="19"/>
      <c r="C110" s="19"/>
      <c r="D110" s="19"/>
      <c r="E110" s="19"/>
      <c r="F110" s="19"/>
      <c r="G110" s="19"/>
      <c r="H110" s="19"/>
      <c r="I110" s="19"/>
    </row>
    <row r="111" spans="1:10" x14ac:dyDescent="0.45">
      <c r="A111" s="19"/>
      <c r="B111" s="19"/>
      <c r="C111" s="19"/>
      <c r="D111" s="19"/>
      <c r="E111" s="19"/>
      <c r="F111" s="19"/>
      <c r="G111" s="19"/>
      <c r="H111" s="19"/>
      <c r="I111" s="19"/>
    </row>
    <row r="112" spans="1:10" x14ac:dyDescent="0.45">
      <c r="A112" s="19"/>
      <c r="B112" s="19"/>
      <c r="C112" s="19"/>
      <c r="D112" s="19"/>
      <c r="E112" s="19"/>
      <c r="F112" s="19"/>
      <c r="G112" s="19"/>
      <c r="H112" s="19"/>
      <c r="I112" s="19"/>
    </row>
    <row r="113" spans="1:9" x14ac:dyDescent="0.45">
      <c r="A113" s="19"/>
      <c r="B113" s="19"/>
      <c r="C113" s="19"/>
      <c r="D113" s="19"/>
      <c r="E113" s="19"/>
      <c r="F113" s="19"/>
      <c r="G113" s="19"/>
      <c r="H113" s="19"/>
      <c r="I113" s="19"/>
    </row>
    <row r="114" spans="1:9" x14ac:dyDescent="0.45">
      <c r="A114" s="19"/>
      <c r="B114" s="19"/>
      <c r="C114" s="19"/>
      <c r="D114" s="19"/>
      <c r="E114" s="19"/>
      <c r="F114" s="19"/>
      <c r="G114" s="19"/>
      <c r="H114" s="19"/>
      <c r="I114" s="19"/>
    </row>
    <row r="115" spans="1:9" x14ac:dyDescent="0.45">
      <c r="A115" s="19"/>
      <c r="B115" s="19"/>
      <c r="C115" s="19"/>
      <c r="D115" s="19"/>
      <c r="E115" s="19"/>
      <c r="F115" s="19"/>
      <c r="G115" s="19"/>
      <c r="H115" s="19"/>
      <c r="I115" s="19"/>
    </row>
    <row r="116" spans="1:9" x14ac:dyDescent="0.45">
      <c r="A116" s="19"/>
      <c r="B116" s="19"/>
      <c r="C116" s="19"/>
      <c r="D116" s="19"/>
      <c r="E116" s="19"/>
      <c r="F116" s="19"/>
      <c r="G116" s="19"/>
      <c r="H116" s="19"/>
      <c r="I116" s="19"/>
    </row>
    <row r="117" spans="1:9" x14ac:dyDescent="0.45">
      <c r="A117" s="98"/>
      <c r="B117" s="98"/>
      <c r="C117" s="19"/>
      <c r="D117" s="98"/>
      <c r="E117" s="19"/>
      <c r="F117" s="98"/>
      <c r="G117" s="19"/>
      <c r="H117" s="98"/>
      <c r="I117" s="19"/>
    </row>
    <row r="118" spans="1:9" x14ac:dyDescent="0.45">
      <c r="A118" s="98"/>
      <c r="B118" s="98"/>
      <c r="C118" s="71"/>
      <c r="D118" s="98"/>
      <c r="E118" s="71"/>
      <c r="F118" s="98"/>
      <c r="G118" s="71"/>
      <c r="H118" s="98"/>
      <c r="I118" s="19"/>
    </row>
    <row r="119" spans="1:9" x14ac:dyDescent="0.45">
      <c r="A119" s="19"/>
      <c r="B119" s="19"/>
      <c r="C119" s="19"/>
      <c r="D119" s="19"/>
      <c r="E119" s="19"/>
      <c r="F119" s="19"/>
      <c r="G119" s="19"/>
      <c r="H119" s="19"/>
      <c r="I119" s="19"/>
    </row>
    <row r="120" spans="1:9" x14ac:dyDescent="0.45">
      <c r="A120" s="19"/>
      <c r="B120" s="19"/>
      <c r="C120" s="19"/>
      <c r="D120" s="19"/>
      <c r="E120" s="19"/>
      <c r="F120" s="19"/>
      <c r="G120" s="19"/>
      <c r="H120" s="19"/>
      <c r="I120" s="19"/>
    </row>
    <row r="121" spans="1:9" x14ac:dyDescent="0.45">
      <c r="A121" s="98"/>
      <c r="B121" s="19"/>
      <c r="C121" s="19"/>
      <c r="D121" s="19"/>
      <c r="E121" s="19"/>
      <c r="F121" s="19"/>
      <c r="G121" s="19"/>
      <c r="H121" s="19"/>
      <c r="I121" s="19"/>
    </row>
    <row r="122" spans="1:9" x14ac:dyDescent="0.45">
      <c r="A122" s="19"/>
      <c r="B122" s="19"/>
      <c r="C122" s="19"/>
      <c r="D122" s="19"/>
      <c r="E122" s="19"/>
      <c r="F122" s="19"/>
      <c r="G122" s="19"/>
      <c r="H122" s="19"/>
      <c r="I122" s="19"/>
    </row>
    <row r="123" spans="1:9" x14ac:dyDescent="0.45">
      <c r="A123" s="19"/>
      <c r="B123" s="19"/>
      <c r="C123" s="19"/>
      <c r="D123" s="19"/>
      <c r="E123" s="19"/>
      <c r="F123" s="19"/>
      <c r="G123" s="19"/>
      <c r="H123" s="19"/>
      <c r="I123" s="19"/>
    </row>
    <row r="124" spans="1:9" x14ac:dyDescent="0.45">
      <c r="A124" s="19"/>
      <c r="B124" s="19"/>
      <c r="C124" s="19"/>
      <c r="D124" s="19"/>
      <c r="E124" s="19"/>
      <c r="F124" s="19"/>
      <c r="G124" s="19"/>
      <c r="H124" s="19"/>
      <c r="I124" s="19"/>
    </row>
    <row r="125" spans="1:9" x14ac:dyDescent="0.45">
      <c r="A125" s="19"/>
      <c r="B125" s="19"/>
      <c r="C125" s="19"/>
      <c r="D125" s="19"/>
      <c r="E125" s="19"/>
      <c r="F125" s="19"/>
      <c r="G125" s="19"/>
      <c r="H125" s="19"/>
      <c r="I125" s="19"/>
    </row>
    <row r="126" spans="1:9" x14ac:dyDescent="0.45">
      <c r="A126" s="19"/>
      <c r="B126" s="19"/>
      <c r="C126" s="19"/>
      <c r="D126" s="19"/>
      <c r="E126" s="19"/>
      <c r="F126" s="19"/>
      <c r="G126" s="19"/>
      <c r="H126" s="19"/>
      <c r="I126" s="19"/>
    </row>
    <row r="127" spans="1:9" x14ac:dyDescent="0.45">
      <c r="A127" s="19"/>
      <c r="B127" s="19"/>
      <c r="C127" s="19"/>
      <c r="D127" s="19"/>
      <c r="E127" s="19"/>
      <c r="F127" s="19"/>
      <c r="G127" s="19"/>
      <c r="H127" s="19"/>
      <c r="I127" s="19"/>
    </row>
    <row r="128" spans="1:9" x14ac:dyDescent="0.45">
      <c r="A128" s="98"/>
      <c r="B128" s="98"/>
      <c r="C128" s="19"/>
      <c r="D128" s="98"/>
      <c r="E128" s="19"/>
      <c r="F128" s="98"/>
      <c r="G128" s="19"/>
      <c r="H128" s="98"/>
      <c r="I128" s="19"/>
    </row>
    <row r="129" spans="1:9" x14ac:dyDescent="0.45">
      <c r="A129" s="98"/>
      <c r="B129" s="98"/>
      <c r="C129" s="71"/>
      <c r="D129" s="98"/>
      <c r="E129" s="71"/>
      <c r="F129" s="98"/>
      <c r="G129" s="71"/>
      <c r="H129" s="98"/>
      <c r="I129" s="19"/>
    </row>
    <row r="130" spans="1:9" x14ac:dyDescent="0.45">
      <c r="A130" s="19"/>
      <c r="B130" s="19"/>
      <c r="C130" s="19"/>
      <c r="D130" s="19"/>
      <c r="E130" s="19"/>
      <c r="F130" s="19"/>
      <c r="G130" s="19"/>
      <c r="H130" s="19"/>
      <c r="I130" s="19"/>
    </row>
    <row r="131" spans="1:9" x14ac:dyDescent="0.45">
      <c r="A131" s="19"/>
      <c r="B131" s="19"/>
      <c r="C131" s="19"/>
      <c r="D131" s="19"/>
      <c r="E131" s="19"/>
      <c r="F131" s="19"/>
      <c r="G131" s="19"/>
      <c r="H131" s="19"/>
      <c r="I131" s="19"/>
    </row>
    <row r="132" spans="1:9" x14ac:dyDescent="0.45">
      <c r="A132" s="98"/>
      <c r="B132" s="19"/>
      <c r="C132" s="19"/>
      <c r="D132" s="19"/>
      <c r="E132" s="19"/>
      <c r="F132" s="19"/>
      <c r="G132" s="19"/>
      <c r="H132" s="19"/>
      <c r="I132" s="19"/>
    </row>
    <row r="133" spans="1:9" x14ac:dyDescent="0.45">
      <c r="A133" s="19"/>
      <c r="B133" s="19"/>
      <c r="C133" s="19"/>
      <c r="D133" s="19"/>
      <c r="E133" s="19"/>
      <c r="F133" s="19"/>
      <c r="G133" s="19"/>
      <c r="H133" s="19"/>
      <c r="I133" s="19"/>
    </row>
    <row r="134" spans="1:9" x14ac:dyDescent="0.45">
      <c r="A134" s="19"/>
      <c r="B134" s="19"/>
      <c r="C134" s="19"/>
      <c r="D134" s="19"/>
      <c r="E134" s="19"/>
      <c r="F134" s="19"/>
      <c r="G134" s="19"/>
      <c r="H134" s="19"/>
      <c r="I134" s="19"/>
    </row>
    <row r="135" spans="1:9" x14ac:dyDescent="0.45">
      <c r="A135" s="19"/>
      <c r="B135" s="19"/>
      <c r="C135" s="19"/>
      <c r="D135" s="19"/>
      <c r="E135" s="19"/>
      <c r="F135" s="19"/>
      <c r="G135" s="19"/>
      <c r="H135" s="19"/>
      <c r="I135" s="19"/>
    </row>
    <row r="136" spans="1:9" x14ac:dyDescent="0.45">
      <c r="A136" s="19"/>
      <c r="B136" s="19"/>
      <c r="C136" s="19"/>
      <c r="D136" s="19"/>
      <c r="E136" s="19"/>
      <c r="F136" s="19"/>
      <c r="G136" s="19"/>
      <c r="H136" s="19"/>
      <c r="I136" s="19"/>
    </row>
    <row r="137" spans="1:9" x14ac:dyDescent="0.45">
      <c r="A137" s="19"/>
      <c r="B137" s="19"/>
      <c r="C137" s="19"/>
      <c r="D137" s="19"/>
      <c r="E137" s="19"/>
      <c r="F137" s="19"/>
      <c r="G137" s="19"/>
      <c r="H137" s="19"/>
      <c r="I137" s="19"/>
    </row>
    <row r="138" spans="1:9" x14ac:dyDescent="0.45">
      <c r="A138" s="19"/>
      <c r="B138" s="19"/>
      <c r="C138" s="19"/>
      <c r="D138" s="19"/>
      <c r="E138" s="19"/>
      <c r="F138" s="19"/>
      <c r="G138" s="19"/>
      <c r="H138" s="19"/>
      <c r="I138" s="19"/>
    </row>
    <row r="139" spans="1:9" x14ac:dyDescent="0.45">
      <c r="A139" s="98"/>
      <c r="B139" s="98"/>
      <c r="C139" s="19"/>
      <c r="D139" s="98"/>
      <c r="E139" s="19"/>
      <c r="F139" s="98"/>
      <c r="G139" s="19"/>
      <c r="H139" s="98"/>
      <c r="I139" s="19"/>
    </row>
    <row r="140" spans="1:9" x14ac:dyDescent="0.45">
      <c r="A140" s="98"/>
      <c r="B140" s="98"/>
      <c r="C140" s="71"/>
      <c r="D140" s="98"/>
      <c r="E140" s="71"/>
      <c r="F140" s="98"/>
      <c r="G140" s="71"/>
      <c r="H140" s="98"/>
      <c r="I140" s="19"/>
    </row>
    <row r="141" spans="1:9" x14ac:dyDescent="0.45">
      <c r="A141" s="19"/>
      <c r="B141" s="98"/>
      <c r="C141" s="19"/>
      <c r="D141" s="98"/>
      <c r="E141" s="19"/>
      <c r="F141" s="98"/>
      <c r="G141" s="19"/>
      <c r="H141" s="98"/>
      <c r="I141" s="19"/>
    </row>
    <row r="142" spans="1:9" x14ac:dyDescent="0.45">
      <c r="A142" s="19"/>
      <c r="B142" s="19"/>
      <c r="C142" s="19"/>
      <c r="D142" s="19"/>
      <c r="E142" s="19"/>
      <c r="F142" s="19"/>
      <c r="G142" s="19"/>
      <c r="H142" s="19"/>
      <c r="I142" s="19"/>
    </row>
    <row r="143" spans="1:9" x14ac:dyDescent="0.45">
      <c r="A143" s="19"/>
      <c r="B143" s="19"/>
      <c r="C143" s="19"/>
      <c r="D143" s="19"/>
      <c r="E143" s="19"/>
      <c r="F143" s="19"/>
      <c r="G143" s="19"/>
      <c r="H143" s="19"/>
      <c r="I143" s="19"/>
    </row>
    <row r="144" spans="1:9" x14ac:dyDescent="0.45">
      <c r="A144" s="19"/>
      <c r="B144" s="19"/>
      <c r="C144" s="19"/>
      <c r="D144" s="19"/>
      <c r="E144" s="19"/>
      <c r="F144" s="19"/>
      <c r="G144" s="19"/>
      <c r="H144" s="19"/>
      <c r="I144" s="19"/>
    </row>
    <row r="145" spans="1:9" x14ac:dyDescent="0.45">
      <c r="A145" s="19"/>
      <c r="B145" s="19"/>
      <c r="C145" s="19"/>
      <c r="D145" s="19"/>
      <c r="E145" s="19"/>
      <c r="F145" s="19"/>
      <c r="G145" s="19"/>
      <c r="H145" s="19"/>
      <c r="I145" s="19"/>
    </row>
    <row r="146" spans="1:9" x14ac:dyDescent="0.45">
      <c r="A146" s="19"/>
      <c r="B146" s="19"/>
      <c r="C146" s="19"/>
      <c r="D146" s="19"/>
      <c r="E146" s="19"/>
      <c r="F146" s="19"/>
      <c r="G146" s="19"/>
      <c r="H146" s="19"/>
      <c r="I146" s="19"/>
    </row>
    <row r="147" spans="1:9" x14ac:dyDescent="0.45">
      <c r="A147" s="19"/>
      <c r="B147" s="19"/>
      <c r="C147" s="19"/>
      <c r="D147" s="19"/>
      <c r="E147" s="19"/>
      <c r="F147" s="19"/>
      <c r="G147" s="19"/>
      <c r="H147" s="19"/>
      <c r="I147" s="19"/>
    </row>
    <row r="148" spans="1:9" x14ac:dyDescent="0.45">
      <c r="A148" s="19"/>
      <c r="B148" s="98"/>
      <c r="C148" s="19"/>
      <c r="D148" s="98"/>
      <c r="E148" s="19"/>
      <c r="F148" s="98"/>
      <c r="G148" s="19"/>
      <c r="H148" s="98"/>
      <c r="I148" s="19"/>
    </row>
    <row r="149" spans="1:9" x14ac:dyDescent="0.45">
      <c r="A149" s="19"/>
      <c r="B149" s="19"/>
      <c r="C149" s="19"/>
      <c r="D149" s="19"/>
      <c r="E149" s="19"/>
      <c r="F149" s="19"/>
      <c r="G149" s="19"/>
      <c r="H149" s="19"/>
      <c r="I149" s="19"/>
    </row>
    <row r="150" spans="1:9" x14ac:dyDescent="0.45">
      <c r="A150" s="19"/>
      <c r="B150" s="70"/>
      <c r="C150" s="71"/>
      <c r="D150" s="70"/>
      <c r="E150" s="71"/>
      <c r="F150" s="70"/>
      <c r="G150" s="71"/>
      <c r="H150" s="70"/>
    </row>
    <row r="151" spans="1:9" x14ac:dyDescent="0.45">
      <c r="A151" s="19"/>
      <c r="B151" s="70"/>
      <c r="C151" s="71"/>
      <c r="D151" s="70"/>
      <c r="E151" s="71"/>
      <c r="F151" s="70"/>
      <c r="G151" s="71"/>
      <c r="H151" s="70"/>
    </row>
    <row r="152" spans="1:9" x14ac:dyDescent="0.45">
      <c r="A152" s="19"/>
      <c r="B152" s="19"/>
      <c r="C152" s="19"/>
      <c r="D152" s="19"/>
      <c r="E152" s="19"/>
      <c r="F152" s="19"/>
      <c r="G152" s="19"/>
      <c r="H152" s="19"/>
    </row>
  </sheetData>
  <mergeCells count="1">
    <mergeCell ref="V10:Y10"/>
  </mergeCells>
  <pageMargins left="0" right="0" top="0" bottom="0" header="0" footer="0"/>
  <pageSetup paperSize="8" scale="52" fitToWidth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52"/>
  <sheetViews>
    <sheetView zoomScale="88" zoomScaleNormal="70" workbookViewId="0">
      <selection activeCell="A3" sqref="A3"/>
    </sheetView>
  </sheetViews>
  <sheetFormatPr defaultColWidth="8.6640625" defaultRowHeight="14.25" x14ac:dyDescent="0.45"/>
  <cols>
    <col min="1" max="1" width="14" bestFit="1" customWidth="1"/>
    <col min="2" max="2" width="11.53125" bestFit="1" customWidth="1"/>
    <col min="3" max="3" width="14" bestFit="1" customWidth="1"/>
    <col min="4" max="4" width="10.6640625" bestFit="1" customWidth="1"/>
    <col min="5" max="5" width="14" bestFit="1" customWidth="1"/>
    <col min="6" max="6" width="12.1328125" customWidth="1"/>
    <col min="7" max="7" width="14" bestFit="1" customWidth="1"/>
    <col min="8" max="8" width="11.46484375" customWidth="1"/>
    <col min="9" max="9" width="15.33203125" customWidth="1"/>
    <col min="12" max="12" width="12.1328125" bestFit="1" customWidth="1"/>
    <col min="14" max="14" width="14.6640625" bestFit="1" customWidth="1"/>
    <col min="15" max="15" width="8.6640625" bestFit="1" customWidth="1"/>
    <col min="16" max="16" width="14.6640625" bestFit="1" customWidth="1"/>
    <col min="17" max="17" width="11" bestFit="1" customWidth="1"/>
    <col min="18" max="18" width="14.6640625" bestFit="1" customWidth="1"/>
    <col min="19" max="19" width="11" bestFit="1" customWidth="1"/>
    <col min="20" max="20" width="14.6640625" bestFit="1" customWidth="1"/>
    <col min="21" max="21" width="11" bestFit="1" customWidth="1"/>
    <col min="22" max="22" width="19.86328125" bestFit="1" customWidth="1"/>
  </cols>
  <sheetData>
    <row r="1" spans="1:25" ht="23.25" x14ac:dyDescent="0.7">
      <c r="A1" s="110" t="s">
        <v>47</v>
      </c>
      <c r="B1" s="111"/>
      <c r="C1" s="111"/>
      <c r="D1" s="111"/>
      <c r="E1" s="111"/>
      <c r="F1" s="111"/>
      <c r="G1" s="111"/>
      <c r="H1" s="111"/>
      <c r="I1" s="111"/>
      <c r="J1" s="18"/>
    </row>
    <row r="2" spans="1:25" ht="23.25" x14ac:dyDescent="0.7">
      <c r="A2" s="112" t="s">
        <v>30</v>
      </c>
      <c r="B2" s="18"/>
      <c r="C2" s="113" t="s">
        <v>70</v>
      </c>
      <c r="D2" s="18"/>
      <c r="E2" s="18"/>
      <c r="F2" s="18"/>
      <c r="G2" s="18"/>
      <c r="H2" s="18"/>
      <c r="I2" s="18"/>
      <c r="J2" s="18"/>
    </row>
    <row r="3" spans="1:25" ht="23.25" x14ac:dyDescent="0.7">
      <c r="A3" s="114" t="s">
        <v>103</v>
      </c>
      <c r="B3" s="18"/>
      <c r="C3" s="18"/>
      <c r="D3" s="18"/>
      <c r="E3" s="18"/>
      <c r="F3" s="18"/>
      <c r="G3" s="18"/>
      <c r="H3" s="18"/>
      <c r="I3" s="18"/>
      <c r="J3" s="18"/>
    </row>
    <row r="4" spans="1:25" x14ac:dyDescent="0.45">
      <c r="A4" s="115"/>
      <c r="B4" s="18"/>
      <c r="C4" s="18"/>
      <c r="D4" s="18"/>
      <c r="E4" s="18"/>
      <c r="F4" s="18"/>
      <c r="G4" s="18"/>
      <c r="H4" s="18"/>
      <c r="I4" s="18"/>
      <c r="J4" s="18"/>
    </row>
    <row r="5" spans="1:25" x14ac:dyDescent="0.45">
      <c r="A5" s="115" t="s">
        <v>6</v>
      </c>
      <c r="B5" s="18"/>
      <c r="C5" s="99">
        <v>43619</v>
      </c>
      <c r="D5" s="18"/>
      <c r="E5" s="18"/>
      <c r="F5" s="18"/>
      <c r="G5" s="18"/>
      <c r="H5" s="18"/>
      <c r="I5" s="18"/>
      <c r="J5" s="18"/>
    </row>
    <row r="6" spans="1:25" x14ac:dyDescent="0.45">
      <c r="A6" s="115" t="s">
        <v>7</v>
      </c>
      <c r="B6" s="18"/>
      <c r="C6" s="107">
        <v>43654</v>
      </c>
      <c r="D6" s="18"/>
      <c r="E6" s="116">
        <f>C6-C5</f>
        <v>35</v>
      </c>
      <c r="F6" s="18" t="s">
        <v>8</v>
      </c>
      <c r="G6" s="18"/>
      <c r="H6" s="18"/>
      <c r="I6" s="18"/>
      <c r="J6" s="18"/>
      <c r="M6" s="41" t="s">
        <v>32</v>
      </c>
    </row>
    <row r="7" spans="1:25" x14ac:dyDescent="0.45">
      <c r="A7" s="115"/>
      <c r="B7" s="18"/>
      <c r="C7" s="117"/>
      <c r="D7" s="18"/>
      <c r="E7" s="18"/>
      <c r="F7" s="18"/>
      <c r="G7" s="18"/>
      <c r="H7" s="18"/>
      <c r="I7" s="18"/>
      <c r="J7" s="18"/>
    </row>
    <row r="8" spans="1:25" x14ac:dyDescent="0.45">
      <c r="A8" s="115"/>
      <c r="B8" s="18"/>
      <c r="C8" s="117"/>
      <c r="D8" s="18"/>
      <c r="E8" s="18"/>
      <c r="F8" s="18"/>
      <c r="G8" s="18"/>
      <c r="H8" s="18"/>
      <c r="I8" s="18"/>
      <c r="J8" s="18"/>
    </row>
    <row r="9" spans="1:25" x14ac:dyDescent="0.45">
      <c r="A9" s="115" t="s">
        <v>15</v>
      </c>
      <c r="B9" s="107">
        <f>C6</f>
        <v>43654</v>
      </c>
      <c r="C9" s="18"/>
      <c r="D9" s="107">
        <v>43685</v>
      </c>
      <c r="E9" s="18"/>
      <c r="F9" s="107">
        <v>43761</v>
      </c>
      <c r="G9" s="18"/>
      <c r="H9" s="107">
        <v>43859</v>
      </c>
      <c r="I9" s="18"/>
      <c r="J9" s="18"/>
      <c r="L9" s="39"/>
      <c r="M9" s="42">
        <f>+B10</f>
        <v>0</v>
      </c>
      <c r="N9" s="43" t="s">
        <v>16</v>
      </c>
      <c r="O9" s="42">
        <f>+D10</f>
        <v>31</v>
      </c>
      <c r="P9" s="43" t="s">
        <v>16</v>
      </c>
      <c r="Q9" s="42">
        <f>+F10</f>
        <v>107</v>
      </c>
      <c r="R9" s="43" t="s">
        <v>16</v>
      </c>
      <c r="S9" s="42">
        <f>+H10</f>
        <v>205</v>
      </c>
      <c r="T9" s="43" t="s">
        <v>16</v>
      </c>
      <c r="U9" s="39"/>
      <c r="V9" s="39"/>
      <c r="W9" s="39"/>
      <c r="X9" s="39"/>
      <c r="Y9" s="39"/>
    </row>
    <row r="10" spans="1:25" x14ac:dyDescent="0.45">
      <c r="A10" s="115"/>
      <c r="B10" s="19">
        <f>B9-C6</f>
        <v>0</v>
      </c>
      <c r="C10" s="18" t="s">
        <v>16</v>
      </c>
      <c r="D10" s="18">
        <f>D9-C6</f>
        <v>31</v>
      </c>
      <c r="E10" s="18" t="s">
        <v>16</v>
      </c>
      <c r="F10" s="18">
        <f>F9-C6</f>
        <v>107</v>
      </c>
      <c r="G10" s="18" t="s">
        <v>16</v>
      </c>
      <c r="H10" s="18">
        <f>H9-C6</f>
        <v>205</v>
      </c>
      <c r="I10" s="18" t="s">
        <v>16</v>
      </c>
      <c r="J10" s="18"/>
      <c r="L10" s="39"/>
      <c r="M10" s="44"/>
      <c r="N10" s="45"/>
      <c r="O10" s="44"/>
      <c r="P10" s="45"/>
      <c r="Q10" s="44"/>
      <c r="R10" s="45"/>
      <c r="S10" s="44"/>
      <c r="T10" s="45"/>
      <c r="U10" s="39"/>
      <c r="V10" s="200" t="s">
        <v>48</v>
      </c>
      <c r="W10" s="201"/>
      <c r="X10" s="201"/>
      <c r="Y10" s="202"/>
    </row>
    <row r="11" spans="1:25" x14ac:dyDescent="0.45">
      <c r="A11" s="118" t="s">
        <v>58</v>
      </c>
      <c r="B11" s="18"/>
      <c r="C11" s="18"/>
      <c r="D11" s="18"/>
      <c r="E11" s="18"/>
      <c r="F11" s="18"/>
      <c r="G11" s="18"/>
      <c r="H11" s="18"/>
      <c r="I11" s="18"/>
      <c r="J11" s="18"/>
      <c r="L11" s="39"/>
      <c r="M11" s="44" t="s">
        <v>33</v>
      </c>
      <c r="N11" s="45" t="s">
        <v>34</v>
      </c>
      <c r="O11" s="44" t="s">
        <v>33</v>
      </c>
      <c r="P11" s="45" t="s">
        <v>34</v>
      </c>
      <c r="Q11" s="44" t="s">
        <v>33</v>
      </c>
      <c r="R11" s="45" t="s">
        <v>34</v>
      </c>
      <c r="S11" s="44" t="s">
        <v>33</v>
      </c>
      <c r="T11" s="45" t="s">
        <v>34</v>
      </c>
      <c r="U11" s="39"/>
      <c r="V11" s="46" t="str">
        <f>P9</f>
        <v>days after crack</v>
      </c>
      <c r="W11" s="46">
        <f>O9</f>
        <v>31</v>
      </c>
      <c r="X11" s="46">
        <f>Q9</f>
        <v>107</v>
      </c>
      <c r="Y11" s="40">
        <f>S9</f>
        <v>205</v>
      </c>
    </row>
    <row r="12" spans="1:25" x14ac:dyDescent="0.45">
      <c r="A12" s="119" t="s">
        <v>35</v>
      </c>
      <c r="B12" s="108">
        <v>160</v>
      </c>
      <c r="C12" s="18"/>
      <c r="D12" s="108">
        <v>130</v>
      </c>
      <c r="E12" s="18"/>
      <c r="F12" s="108">
        <v>130</v>
      </c>
      <c r="G12" s="18"/>
      <c r="H12" s="108">
        <v>140</v>
      </c>
      <c r="I12" s="18"/>
      <c r="J12" s="18"/>
      <c r="L12" s="47" t="str">
        <f>+A11</f>
        <v>ADDS - 1</v>
      </c>
      <c r="M12" s="48">
        <f>+B18</f>
        <v>395</v>
      </c>
      <c r="N12" s="49">
        <f>+B19</f>
        <v>221.09037152475091</v>
      </c>
      <c r="O12" s="48">
        <f>+D18</f>
        <v>390</v>
      </c>
      <c r="P12" s="49">
        <f>+D19</f>
        <v>230.20694623585555</v>
      </c>
      <c r="Q12" s="48">
        <f>+F18</f>
        <v>385</v>
      </c>
      <c r="R12" s="49">
        <f>+F19</f>
        <v>231.5167380558045</v>
      </c>
      <c r="S12" s="48">
        <f>+H18</f>
        <v>371.66666666666669</v>
      </c>
      <c r="T12" s="49">
        <f>+H19</f>
        <v>219.72927065130031</v>
      </c>
      <c r="U12" s="39"/>
      <c r="V12" s="47">
        <v>1</v>
      </c>
      <c r="W12" s="150">
        <f>1-O12/$M12</f>
        <v>1.2658227848101222E-2</v>
      </c>
      <c r="X12" s="151">
        <f>1-Q12/$M12</f>
        <v>2.5316455696202556E-2</v>
      </c>
      <c r="Y12" s="152">
        <f>1-S12/$M12</f>
        <v>5.9071729957805852E-2</v>
      </c>
    </row>
    <row r="13" spans="1:25" x14ac:dyDescent="0.45">
      <c r="A13" s="119" t="s">
        <v>36</v>
      </c>
      <c r="B13" s="108">
        <v>270</v>
      </c>
      <c r="C13" s="18"/>
      <c r="D13" s="108">
        <v>240</v>
      </c>
      <c r="E13" s="18"/>
      <c r="F13" s="108">
        <v>220</v>
      </c>
      <c r="G13" s="18"/>
      <c r="H13" s="108">
        <v>190</v>
      </c>
      <c r="I13" s="18"/>
      <c r="J13" s="18"/>
      <c r="L13" s="51" t="str">
        <f>A22</f>
        <v>ADDS - 2</v>
      </c>
      <c r="M13" s="52">
        <f>B29</f>
        <v>225</v>
      </c>
      <c r="N13" s="53">
        <f>B30</f>
        <v>122.16304483684712</v>
      </c>
      <c r="O13" s="52">
        <f>D29</f>
        <v>221.66666666666666</v>
      </c>
      <c r="P13" s="53">
        <f>D30</f>
        <v>122.47448713915891</v>
      </c>
      <c r="Q13" s="52">
        <f>F29</f>
        <v>210</v>
      </c>
      <c r="R13" s="53">
        <f>F30</f>
        <v>121.2435565298214</v>
      </c>
      <c r="S13" s="52">
        <f>H29</f>
        <v>193.33333333333334</v>
      </c>
      <c r="T13" s="53">
        <f>H30</f>
        <v>115.01552690211626</v>
      </c>
      <c r="U13" s="39"/>
      <c r="V13" s="51">
        <v>2</v>
      </c>
      <c r="W13" s="153">
        <f t="shared" ref="W13:W20" si="0">1-O13/$M13</f>
        <v>1.4814814814814836E-2</v>
      </c>
      <c r="X13" s="153">
        <f t="shared" ref="X13:X20" si="1">1-Q13/$M13</f>
        <v>6.6666666666666652E-2</v>
      </c>
      <c r="Y13" s="154">
        <f t="shared" ref="Y13:Y20" si="2">1-S13/$M13</f>
        <v>0.14074074074074072</v>
      </c>
    </row>
    <row r="14" spans="1:25" x14ac:dyDescent="0.45">
      <c r="A14" s="119" t="s">
        <v>37</v>
      </c>
      <c r="B14" s="108">
        <v>360</v>
      </c>
      <c r="C14" s="18"/>
      <c r="D14" s="108">
        <v>360</v>
      </c>
      <c r="E14" s="18"/>
      <c r="F14" s="108">
        <v>350</v>
      </c>
      <c r="G14" s="18"/>
      <c r="H14" s="108">
        <v>350</v>
      </c>
      <c r="I14" s="18"/>
      <c r="J14" s="18"/>
      <c r="L14" s="54" t="str">
        <f>A33</f>
        <v>ADDS - 3</v>
      </c>
      <c r="M14" s="55">
        <f>B40</f>
        <v>105</v>
      </c>
      <c r="N14" s="56">
        <f>B41</f>
        <v>60.277137733417085</v>
      </c>
      <c r="O14" s="55">
        <f>D40</f>
        <v>96.666666666666671</v>
      </c>
      <c r="P14" s="56">
        <f>D41</f>
        <v>54.685246552211787</v>
      </c>
      <c r="Q14" s="55">
        <f>F40</f>
        <v>90</v>
      </c>
      <c r="R14" s="56">
        <f>F41</f>
        <v>53.763149000743908</v>
      </c>
      <c r="S14" s="55">
        <f>H40</f>
        <v>56.666666666666664</v>
      </c>
      <c r="T14" s="56">
        <f>H41</f>
        <v>63.882332306768362</v>
      </c>
      <c r="U14" s="39"/>
      <c r="V14" s="54">
        <v>3</v>
      </c>
      <c r="W14" s="155">
        <f t="shared" si="0"/>
        <v>7.9365079365079305E-2</v>
      </c>
      <c r="X14" s="155">
        <f t="shared" si="1"/>
        <v>0.1428571428571429</v>
      </c>
      <c r="Y14" s="156">
        <f t="shared" si="2"/>
        <v>0.46031746031746035</v>
      </c>
    </row>
    <row r="15" spans="1:25" x14ac:dyDescent="0.45">
      <c r="A15" s="119" t="s">
        <v>38</v>
      </c>
      <c r="B15" s="108">
        <v>680</v>
      </c>
      <c r="C15" s="18"/>
      <c r="D15" s="108">
        <v>680</v>
      </c>
      <c r="E15" s="18"/>
      <c r="F15" s="108">
        <v>680</v>
      </c>
      <c r="G15" s="18"/>
      <c r="H15" s="108">
        <v>630</v>
      </c>
      <c r="I15" s="18"/>
      <c r="J15" s="18"/>
      <c r="L15" s="57" t="str">
        <f>A44</f>
        <v>ADDS - 4</v>
      </c>
      <c r="M15" s="58">
        <f>B51</f>
        <v>96.666666666666671</v>
      </c>
      <c r="N15" s="59">
        <f>B52</f>
        <v>78.467463684911195</v>
      </c>
      <c r="O15" s="58">
        <f>D51</f>
        <v>96.666666666666671</v>
      </c>
      <c r="P15" s="59">
        <f>D52</f>
        <v>78.467463684911195</v>
      </c>
      <c r="Q15" s="58">
        <f>F51</f>
        <v>96.666666666666671</v>
      </c>
      <c r="R15" s="59">
        <f>F52</f>
        <v>78.467463684911195</v>
      </c>
      <c r="S15" s="58">
        <f>H51</f>
        <v>71.666666666666671</v>
      </c>
      <c r="T15" s="59">
        <f>H52</f>
        <v>66.939916200667454</v>
      </c>
      <c r="U15" s="39"/>
      <c r="V15" s="57">
        <v>4</v>
      </c>
      <c r="W15" s="157">
        <f t="shared" si="0"/>
        <v>0</v>
      </c>
      <c r="X15" s="157">
        <f t="shared" si="1"/>
        <v>0</v>
      </c>
      <c r="Y15" s="158">
        <f t="shared" si="2"/>
        <v>0.25862068965517238</v>
      </c>
    </row>
    <row r="16" spans="1:25" x14ac:dyDescent="0.45">
      <c r="A16" s="119" t="s">
        <v>39</v>
      </c>
      <c r="B16" s="108">
        <v>440</v>
      </c>
      <c r="C16" s="18"/>
      <c r="D16" s="108">
        <v>440</v>
      </c>
      <c r="E16" s="18"/>
      <c r="F16" s="108">
        <v>440</v>
      </c>
      <c r="G16" s="18"/>
      <c r="H16" s="108">
        <v>430</v>
      </c>
      <c r="I16" s="18"/>
      <c r="J16" s="18"/>
      <c r="L16" s="60" t="str">
        <f>A55</f>
        <v>ADDS - 5</v>
      </c>
      <c r="M16" s="61">
        <f>B62</f>
        <v>170</v>
      </c>
      <c r="N16" s="62">
        <f>B63</f>
        <v>91.078197694278614</v>
      </c>
      <c r="O16" s="61">
        <f>D62</f>
        <v>171.66666666666666</v>
      </c>
      <c r="P16" s="62">
        <f>D63</f>
        <v>90.868822250224284</v>
      </c>
      <c r="Q16" s="61">
        <f>F62</f>
        <v>171.66666666666666</v>
      </c>
      <c r="R16" s="62">
        <f>F63</f>
        <v>90.868822250224284</v>
      </c>
      <c r="S16" s="61">
        <f>H62</f>
        <v>146.66666666666666</v>
      </c>
      <c r="T16" s="62">
        <f>H63</f>
        <v>104.53980786557544</v>
      </c>
      <c r="U16" s="39"/>
      <c r="V16" s="60">
        <v>5</v>
      </c>
      <c r="W16" s="159">
        <f t="shared" si="0"/>
        <v>-9.8039215686274161E-3</v>
      </c>
      <c r="X16" s="159">
        <f t="shared" si="1"/>
        <v>-9.8039215686274161E-3</v>
      </c>
      <c r="Y16" s="160">
        <f t="shared" si="2"/>
        <v>0.13725490196078438</v>
      </c>
    </row>
    <row r="17" spans="1:25" x14ac:dyDescent="0.45">
      <c r="A17" s="119" t="s">
        <v>40</v>
      </c>
      <c r="B17" s="108">
        <v>460</v>
      </c>
      <c r="C17" s="18"/>
      <c r="D17" s="108">
        <v>490</v>
      </c>
      <c r="E17" s="18"/>
      <c r="F17" s="108">
        <v>490</v>
      </c>
      <c r="G17" s="18"/>
      <c r="H17" s="108">
        <v>490</v>
      </c>
      <c r="I17" s="18"/>
      <c r="J17" s="18"/>
      <c r="L17" s="63" t="str">
        <f>A66</f>
        <v>ADDS - 6</v>
      </c>
      <c r="M17" s="64">
        <f>B73</f>
        <v>138.33333333333334</v>
      </c>
      <c r="N17" s="65">
        <f>B74</f>
        <v>73.807987695228817</v>
      </c>
      <c r="O17" s="64">
        <f>D73</f>
        <v>123.33333333333333</v>
      </c>
      <c r="P17" s="65">
        <f>D74</f>
        <v>71.14706432386906</v>
      </c>
      <c r="Q17" s="64">
        <f>F73</f>
        <v>120</v>
      </c>
      <c r="R17" s="65">
        <f>F74</f>
        <v>72.735659689564869</v>
      </c>
      <c r="S17" s="64">
        <f>H73</f>
        <v>76.666666666666671</v>
      </c>
      <c r="T17" s="65">
        <f>H74</f>
        <v>45.77377082170635</v>
      </c>
      <c r="U17" s="39"/>
      <c r="V17" s="63">
        <v>6</v>
      </c>
      <c r="W17" s="161">
        <f t="shared" si="0"/>
        <v>0.10843373493975916</v>
      </c>
      <c r="X17" s="161">
        <f t="shared" si="1"/>
        <v>0.1325301204819278</v>
      </c>
      <c r="Y17" s="162">
        <f t="shared" si="2"/>
        <v>0.44578313253012047</v>
      </c>
    </row>
    <row r="18" spans="1:25" x14ac:dyDescent="0.45">
      <c r="A18" s="120" t="s">
        <v>41</v>
      </c>
      <c r="B18" s="66">
        <f>AVERAGE(B12:B17)</f>
        <v>395</v>
      </c>
      <c r="C18" s="18"/>
      <c r="D18" s="66">
        <f>AVERAGE(D12:D17)</f>
        <v>390</v>
      </c>
      <c r="E18" s="18"/>
      <c r="F18" s="66">
        <f>AVERAGE(F12:F17)</f>
        <v>385</v>
      </c>
      <c r="G18" s="18"/>
      <c r="H18" s="66">
        <f>AVERAGE(H12:H17)</f>
        <v>371.66666666666669</v>
      </c>
      <c r="I18" s="18"/>
      <c r="J18" s="18"/>
      <c r="L18" s="67" t="str">
        <f>A77</f>
        <v>ADDS - 7</v>
      </c>
      <c r="M18" s="50">
        <f>B84</f>
        <v>245</v>
      </c>
      <c r="N18" s="68">
        <f>B85</f>
        <v>135.40064007726599</v>
      </c>
      <c r="O18" s="50">
        <f>D84</f>
        <v>243.33333333333334</v>
      </c>
      <c r="P18" s="68">
        <f>D85</f>
        <v>136.92194509142442</v>
      </c>
      <c r="Q18" s="50">
        <f>F84</f>
        <v>243.33333333333334</v>
      </c>
      <c r="R18" s="68">
        <f>F85</f>
        <v>145.19281105121004</v>
      </c>
      <c r="S18" s="50">
        <f>H84</f>
        <v>226.66666666666666</v>
      </c>
      <c r="T18" s="68">
        <f>H85</f>
        <v>158.73007936505954</v>
      </c>
      <c r="U18" s="39"/>
      <c r="V18" s="67">
        <v>7</v>
      </c>
      <c r="W18" s="151">
        <f t="shared" si="0"/>
        <v>6.8027210884353817E-3</v>
      </c>
      <c r="X18" s="151">
        <f t="shared" si="1"/>
        <v>6.8027210884353817E-3</v>
      </c>
      <c r="Y18" s="152">
        <f t="shared" si="2"/>
        <v>7.4829931972789199E-2</v>
      </c>
    </row>
    <row r="19" spans="1:25" x14ac:dyDescent="0.45">
      <c r="A19" s="120" t="s">
        <v>42</v>
      </c>
      <c r="B19" s="69">
        <f>_xlfn.STDEV.S(B12:B17,)</f>
        <v>221.09037152475091</v>
      </c>
      <c r="C19" s="121"/>
      <c r="D19" s="69">
        <f>_xlfn.STDEV.S(D12:D17,)</f>
        <v>230.20694623585555</v>
      </c>
      <c r="E19" s="121"/>
      <c r="F19" s="69">
        <f>_xlfn.STDEV.S(F12:F17,)</f>
        <v>231.5167380558045</v>
      </c>
      <c r="G19" s="121"/>
      <c r="H19" s="69">
        <f>_xlfn.STDEV.S(H12:H17,)</f>
        <v>219.72927065130031</v>
      </c>
      <c r="I19" s="18"/>
      <c r="J19" s="18"/>
      <c r="L19" s="51" t="str">
        <f>A88</f>
        <v>ADDS - 8</v>
      </c>
      <c r="M19" s="52">
        <f>B95</f>
        <v>728.33333333333337</v>
      </c>
      <c r="N19" s="53">
        <f>B96</f>
        <v>398.57484210861173</v>
      </c>
      <c r="O19" s="52">
        <f>D95</f>
        <v>728.33333333333337</v>
      </c>
      <c r="P19" s="53">
        <f>D96</f>
        <v>398.57484210861173</v>
      </c>
      <c r="Q19" s="52">
        <f>F95</f>
        <v>725</v>
      </c>
      <c r="R19" s="53">
        <f>F96</f>
        <v>401.84692655407025</v>
      </c>
      <c r="S19" s="52">
        <f>H95</f>
        <v>655</v>
      </c>
      <c r="T19" s="53">
        <f>H96</f>
        <v>366.76189239653252</v>
      </c>
      <c r="U19" s="39"/>
      <c r="V19" s="51">
        <v>8</v>
      </c>
      <c r="W19" s="153">
        <f t="shared" si="0"/>
        <v>0</v>
      </c>
      <c r="X19" s="153">
        <f t="shared" si="1"/>
        <v>4.5766590389016981E-3</v>
      </c>
      <c r="Y19" s="154">
        <f t="shared" si="2"/>
        <v>0.10068649885583525</v>
      </c>
    </row>
    <row r="20" spans="1:25" x14ac:dyDescent="0.45">
      <c r="A20" s="115"/>
      <c r="B20" s="70"/>
      <c r="C20" s="71"/>
      <c r="D20" s="70"/>
      <c r="E20" s="71"/>
      <c r="F20" s="70"/>
      <c r="G20" s="71"/>
      <c r="H20" s="70"/>
      <c r="I20" s="18"/>
      <c r="J20" s="18"/>
      <c r="K20" s="72"/>
      <c r="L20" s="73" t="str">
        <f>A99</f>
        <v>ADDS - 9</v>
      </c>
      <c r="M20" s="74">
        <f>B106</f>
        <v>133.33333333333334</v>
      </c>
      <c r="N20" s="75">
        <f>B107</f>
        <v>53.807416730763933</v>
      </c>
      <c r="O20" s="74">
        <f>D106</f>
        <v>126.66666666666667</v>
      </c>
      <c r="P20" s="75">
        <f>D107</f>
        <v>52.417736002416667</v>
      </c>
      <c r="Q20" s="74">
        <f>F106</f>
        <v>91.666666666666671</v>
      </c>
      <c r="R20" s="75">
        <f>F107</f>
        <v>64.14269805898185</v>
      </c>
      <c r="S20" s="74">
        <f>H106</f>
        <v>80</v>
      </c>
      <c r="T20" s="75">
        <f>H107</f>
        <v>52.734735999646198</v>
      </c>
      <c r="U20" s="39"/>
      <c r="V20" s="73">
        <v>9</v>
      </c>
      <c r="W20" s="163">
        <f t="shared" si="0"/>
        <v>5.0000000000000044E-2</v>
      </c>
      <c r="X20" s="163">
        <f t="shared" si="1"/>
        <v>0.3125</v>
      </c>
      <c r="Y20" s="164">
        <f t="shared" si="2"/>
        <v>0.4</v>
      </c>
    </row>
    <row r="21" spans="1:25" x14ac:dyDescent="0.45">
      <c r="A21" s="115"/>
      <c r="B21" s="18"/>
      <c r="C21" s="18"/>
      <c r="D21" s="18"/>
      <c r="E21" s="18"/>
      <c r="F21" s="18"/>
      <c r="G21" s="18"/>
      <c r="H21" s="18"/>
      <c r="I21" s="18"/>
      <c r="J21" s="18"/>
      <c r="L21" s="76"/>
      <c r="M21" s="77"/>
      <c r="N21" s="77"/>
      <c r="O21" s="78"/>
      <c r="P21" s="77"/>
      <c r="Q21" s="78"/>
      <c r="R21" s="77"/>
      <c r="S21" s="78"/>
      <c r="T21" s="77"/>
      <c r="U21" s="39"/>
      <c r="V21" s="76"/>
      <c r="W21" s="174"/>
      <c r="X21" s="174"/>
      <c r="Y21" s="174"/>
    </row>
    <row r="22" spans="1:25" x14ac:dyDescent="0.45">
      <c r="A22" s="122" t="s">
        <v>59</v>
      </c>
      <c r="B22" s="18"/>
      <c r="C22" s="18"/>
      <c r="D22" s="18"/>
      <c r="E22" s="18"/>
      <c r="F22" s="18"/>
      <c r="G22" s="18"/>
      <c r="H22" s="18"/>
      <c r="I22" s="18"/>
      <c r="J22" s="18"/>
      <c r="L22" s="80" t="s">
        <v>43</v>
      </c>
      <c r="M22" s="81">
        <f>AVERAGE(M12:M20)</f>
        <v>248.51851851851856</v>
      </c>
      <c r="N22" s="82"/>
      <c r="O22" s="81">
        <f>AVERAGE(O12:O20)</f>
        <v>244.25925925925924</v>
      </c>
      <c r="P22" s="82"/>
      <c r="Q22" s="81">
        <f>AVERAGE(Q12:Q20)</f>
        <v>237.03703703703701</v>
      </c>
      <c r="R22" s="82"/>
      <c r="S22" s="81">
        <f>AVERAGE(S12:S20)</f>
        <v>208.7037037037037</v>
      </c>
      <c r="T22" s="83"/>
      <c r="U22" s="39"/>
      <c r="V22" s="80" t="s">
        <v>43</v>
      </c>
      <c r="W22" s="165">
        <f>AVERAGE(W12:W20)</f>
        <v>2.9141184054173614E-2</v>
      </c>
      <c r="X22" s="165">
        <f>AVERAGE(X12:X20)</f>
        <v>7.5716204917849958E-2</v>
      </c>
      <c r="Y22" s="166">
        <f>AVERAGE(Y12:Y20)</f>
        <v>0.23081167622118987</v>
      </c>
    </row>
    <row r="23" spans="1:25" x14ac:dyDescent="0.45">
      <c r="A23" s="123" t="s">
        <v>35</v>
      </c>
      <c r="B23" s="108">
        <v>310</v>
      </c>
      <c r="C23" s="18"/>
      <c r="D23" s="108">
        <v>310</v>
      </c>
      <c r="E23" s="18"/>
      <c r="F23" s="108">
        <v>280</v>
      </c>
      <c r="G23" s="18"/>
      <c r="H23" s="108">
        <v>250</v>
      </c>
      <c r="I23" s="18"/>
      <c r="J23" s="18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167"/>
      <c r="X23" s="167"/>
      <c r="Y23" s="167"/>
    </row>
    <row r="24" spans="1:25" x14ac:dyDescent="0.45">
      <c r="A24" s="123" t="s">
        <v>36</v>
      </c>
      <c r="B24" s="108">
        <v>260</v>
      </c>
      <c r="C24" s="18"/>
      <c r="D24" s="108">
        <v>250</v>
      </c>
      <c r="E24" s="18"/>
      <c r="F24" s="108">
        <v>250</v>
      </c>
      <c r="G24" s="18"/>
      <c r="H24" s="108">
        <v>230</v>
      </c>
      <c r="I24" s="18"/>
      <c r="J24" s="18"/>
      <c r="L24" s="42" t="s">
        <v>44</v>
      </c>
      <c r="M24" s="84">
        <f>MIN(M12:M20)</f>
        <v>96.666666666666671</v>
      </c>
      <c r="N24" s="84"/>
      <c r="O24" s="84">
        <f>MIN(O12:O20)</f>
        <v>96.666666666666671</v>
      </c>
      <c r="P24" s="84"/>
      <c r="Q24" s="84">
        <f>MIN(Q12:Q20)</f>
        <v>90</v>
      </c>
      <c r="R24" s="84"/>
      <c r="S24" s="84">
        <f>MIN(S12:S20)</f>
        <v>56.666666666666664</v>
      </c>
      <c r="T24" s="43"/>
      <c r="U24" s="39"/>
      <c r="V24" s="42" t="s">
        <v>44</v>
      </c>
      <c r="W24" s="168">
        <f>MIN(W12:W20)</f>
        <v>-9.8039215686274161E-3</v>
      </c>
      <c r="X24" s="168">
        <f>MIN(X12:X20)</f>
        <v>-9.8039215686274161E-3</v>
      </c>
      <c r="Y24" s="169">
        <f>MIN(Y12:Y20)</f>
        <v>5.9071729957805852E-2</v>
      </c>
    </row>
    <row r="25" spans="1:25" x14ac:dyDescent="0.45">
      <c r="A25" s="123" t="s">
        <v>37</v>
      </c>
      <c r="B25" s="108">
        <v>110</v>
      </c>
      <c r="C25" s="18"/>
      <c r="D25" s="108">
        <v>100</v>
      </c>
      <c r="E25" s="18"/>
      <c r="F25" s="108">
        <v>80</v>
      </c>
      <c r="G25" s="18"/>
      <c r="H25" s="108">
        <v>70</v>
      </c>
      <c r="I25" s="18"/>
      <c r="J25" s="18"/>
      <c r="L25" s="44" t="s">
        <v>45</v>
      </c>
      <c r="M25" s="85">
        <f>MAX(M12:M20)</f>
        <v>728.33333333333337</v>
      </c>
      <c r="N25" s="85"/>
      <c r="O25" s="85">
        <f>MAX(O12:O20)</f>
        <v>728.33333333333337</v>
      </c>
      <c r="P25" s="85"/>
      <c r="Q25" s="85">
        <f>MAX(Q12:Q20)</f>
        <v>725</v>
      </c>
      <c r="R25" s="85"/>
      <c r="S25" s="85">
        <f>MAX(S12:S20)</f>
        <v>655</v>
      </c>
      <c r="T25" s="45"/>
      <c r="U25" s="39"/>
      <c r="V25" s="44" t="s">
        <v>45</v>
      </c>
      <c r="W25" s="170">
        <f>MAX(W12:W20)</f>
        <v>0.10843373493975916</v>
      </c>
      <c r="X25" s="170">
        <f>MAX(X12:X20)</f>
        <v>0.3125</v>
      </c>
      <c r="Y25" s="171">
        <f>MAX(Y12:Y20)</f>
        <v>0.46031746031746035</v>
      </c>
    </row>
    <row r="26" spans="1:25" x14ac:dyDescent="0.45">
      <c r="A26" s="123" t="s">
        <v>38</v>
      </c>
      <c r="B26" s="108">
        <v>120</v>
      </c>
      <c r="C26" s="18"/>
      <c r="D26" s="108">
        <v>120</v>
      </c>
      <c r="E26" s="18"/>
      <c r="F26" s="108">
        <v>110</v>
      </c>
      <c r="G26" s="18"/>
      <c r="H26" s="108">
        <v>100</v>
      </c>
      <c r="I26" s="18"/>
      <c r="J26" s="18"/>
      <c r="L26" s="86" t="s">
        <v>46</v>
      </c>
      <c r="M26" s="87">
        <f>M25-M24</f>
        <v>631.66666666666674</v>
      </c>
      <c r="N26" s="87"/>
      <c r="O26" s="87">
        <f>O25-O24</f>
        <v>631.66666666666674</v>
      </c>
      <c r="P26" s="87"/>
      <c r="Q26" s="87">
        <f>Q25-Q24</f>
        <v>635</v>
      </c>
      <c r="R26" s="87"/>
      <c r="S26" s="87">
        <f>S25-S24</f>
        <v>598.33333333333337</v>
      </c>
      <c r="T26" s="88"/>
      <c r="U26" s="39"/>
      <c r="V26" s="86" t="s">
        <v>46</v>
      </c>
      <c r="W26" s="172">
        <f>W25-W24</f>
        <v>0.11823765650838658</v>
      </c>
      <c r="X26" s="172">
        <f>X25-X24</f>
        <v>0.32230392156862742</v>
      </c>
      <c r="Y26" s="173">
        <f>Y25-Y24</f>
        <v>0.4012457303596545</v>
      </c>
    </row>
    <row r="27" spans="1:25" x14ac:dyDescent="0.45">
      <c r="A27" s="123" t="s">
        <v>39</v>
      </c>
      <c r="B27" s="108">
        <v>210</v>
      </c>
      <c r="C27" s="18"/>
      <c r="D27" s="108">
        <v>210</v>
      </c>
      <c r="E27" s="18"/>
      <c r="F27" s="108">
        <v>200</v>
      </c>
      <c r="G27" s="18"/>
      <c r="H27" s="108">
        <v>180</v>
      </c>
      <c r="I27" s="18"/>
      <c r="J27" s="18"/>
    </row>
    <row r="28" spans="1:25" x14ac:dyDescent="0.45">
      <c r="A28" s="123" t="s">
        <v>40</v>
      </c>
      <c r="B28" s="108">
        <v>340</v>
      </c>
      <c r="C28" s="18"/>
      <c r="D28" s="108">
        <v>340</v>
      </c>
      <c r="E28" s="18"/>
      <c r="F28" s="108">
        <v>340</v>
      </c>
      <c r="G28" s="18"/>
      <c r="H28" s="108">
        <v>330</v>
      </c>
      <c r="I28" s="18"/>
      <c r="J28" s="18"/>
    </row>
    <row r="29" spans="1:25" x14ac:dyDescent="0.45">
      <c r="A29" s="124" t="s">
        <v>41</v>
      </c>
      <c r="B29" s="79">
        <f>AVERAGE(B23:B28)</f>
        <v>225</v>
      </c>
      <c r="C29" s="18"/>
      <c r="D29" s="79">
        <f>AVERAGE(D23:D28)</f>
        <v>221.66666666666666</v>
      </c>
      <c r="E29" s="18"/>
      <c r="F29" s="79">
        <f>AVERAGE(F23:F28)</f>
        <v>210</v>
      </c>
      <c r="G29" s="18"/>
      <c r="H29" s="79">
        <f>AVERAGE(H23:H28)</f>
        <v>193.33333333333334</v>
      </c>
      <c r="I29" s="18"/>
      <c r="J29" s="18"/>
    </row>
    <row r="30" spans="1:25" x14ac:dyDescent="0.45">
      <c r="A30" s="124" t="s">
        <v>42</v>
      </c>
      <c r="B30" s="89">
        <f>_xlfn.STDEV.S(B23:B28,)</f>
        <v>122.16304483684712</v>
      </c>
      <c r="C30" s="121"/>
      <c r="D30" s="89">
        <f>_xlfn.STDEV.S(D23:D28,)</f>
        <v>122.47448713915891</v>
      </c>
      <c r="E30" s="121"/>
      <c r="F30" s="89">
        <f>_xlfn.STDEV.S(F23:F28,)</f>
        <v>121.2435565298214</v>
      </c>
      <c r="G30" s="121"/>
      <c r="H30" s="89">
        <f>_xlfn.STDEV.S(H23:H28,)</f>
        <v>115.01552690211626</v>
      </c>
      <c r="I30" s="18"/>
      <c r="J30" s="18"/>
    </row>
    <row r="31" spans="1:25" x14ac:dyDescent="0.45">
      <c r="A31" s="125"/>
      <c r="B31" s="19"/>
      <c r="C31" s="19"/>
      <c r="D31" s="19"/>
      <c r="E31" s="19"/>
      <c r="F31" s="19"/>
      <c r="G31" s="19"/>
      <c r="H31" s="19"/>
      <c r="I31" s="18"/>
      <c r="J31" s="18"/>
      <c r="W31" s="72">
        <f>W11/28</f>
        <v>1.1071428571428572</v>
      </c>
      <c r="X31" s="72">
        <f t="shared" ref="X31" si="3">X11/28</f>
        <v>3.8214285714285716</v>
      </c>
      <c r="Y31" s="72">
        <f>Y11/28</f>
        <v>7.3214285714285712</v>
      </c>
    </row>
    <row r="32" spans="1:25" x14ac:dyDescent="0.45">
      <c r="A32" s="125"/>
      <c r="B32" s="19"/>
      <c r="C32" s="19"/>
      <c r="D32" s="19"/>
      <c r="E32" s="19"/>
      <c r="F32" s="19"/>
      <c r="G32" s="19"/>
      <c r="H32" s="19"/>
      <c r="I32" s="18"/>
      <c r="J32" s="18"/>
      <c r="W32" s="72"/>
      <c r="X32" s="72"/>
      <c r="Y32" s="72"/>
    </row>
    <row r="33" spans="1:10" x14ac:dyDescent="0.45">
      <c r="A33" s="126" t="s">
        <v>60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45">
      <c r="A34" s="127" t="s">
        <v>35</v>
      </c>
      <c r="B34" s="108">
        <v>110</v>
      </c>
      <c r="C34" s="18"/>
      <c r="D34" s="108">
        <v>110</v>
      </c>
      <c r="E34" s="18"/>
      <c r="F34" s="108">
        <v>110</v>
      </c>
      <c r="G34" s="18"/>
      <c r="H34" s="108">
        <v>110</v>
      </c>
      <c r="I34" s="18"/>
      <c r="J34" s="18"/>
    </row>
    <row r="35" spans="1:10" x14ac:dyDescent="0.45">
      <c r="A35" s="127" t="s">
        <v>36</v>
      </c>
      <c r="B35" s="108">
        <v>150</v>
      </c>
      <c r="C35" s="18"/>
      <c r="D35" s="108">
        <v>100</v>
      </c>
      <c r="E35" s="18"/>
      <c r="F35" s="108">
        <v>90</v>
      </c>
      <c r="G35" s="18"/>
      <c r="H35" s="108">
        <v>80</v>
      </c>
      <c r="I35" s="18"/>
      <c r="J35" s="18"/>
    </row>
    <row r="36" spans="1:10" x14ac:dyDescent="0.45">
      <c r="A36" s="127" t="s">
        <v>37</v>
      </c>
      <c r="B36" s="108">
        <v>170</v>
      </c>
      <c r="C36" s="18"/>
      <c r="D36" s="108">
        <v>170</v>
      </c>
      <c r="E36" s="18"/>
      <c r="F36" s="108">
        <v>170</v>
      </c>
      <c r="G36" s="18"/>
      <c r="H36" s="108">
        <v>150</v>
      </c>
      <c r="I36" s="18"/>
      <c r="J36" s="18"/>
    </row>
    <row r="37" spans="1:10" x14ac:dyDescent="0.45">
      <c r="A37" s="127" t="s">
        <v>38</v>
      </c>
      <c r="B37" s="108">
        <v>50</v>
      </c>
      <c r="C37" s="18"/>
      <c r="D37" s="108">
        <v>50</v>
      </c>
      <c r="E37" s="18"/>
      <c r="F37" s="108">
        <v>50</v>
      </c>
      <c r="G37" s="18"/>
      <c r="H37" s="108">
        <v>0</v>
      </c>
      <c r="I37" s="18"/>
      <c r="J37" s="18"/>
    </row>
    <row r="38" spans="1:10" x14ac:dyDescent="0.45">
      <c r="A38" s="127" t="s">
        <v>39</v>
      </c>
      <c r="B38" s="108">
        <v>50</v>
      </c>
      <c r="C38" s="18"/>
      <c r="D38" s="108">
        <v>50</v>
      </c>
      <c r="E38" s="18"/>
      <c r="F38" s="108">
        <v>50</v>
      </c>
      <c r="G38" s="18"/>
      <c r="H38" s="108">
        <v>0</v>
      </c>
      <c r="I38" s="18"/>
      <c r="J38" s="18"/>
    </row>
    <row r="39" spans="1:10" x14ac:dyDescent="0.45">
      <c r="A39" s="127" t="s">
        <v>40</v>
      </c>
      <c r="B39" s="108">
        <v>100</v>
      </c>
      <c r="C39" s="18"/>
      <c r="D39" s="108">
        <v>100</v>
      </c>
      <c r="E39" s="18"/>
      <c r="F39" s="108">
        <v>70</v>
      </c>
      <c r="G39" s="18"/>
      <c r="H39" s="108">
        <v>0</v>
      </c>
      <c r="I39" s="18"/>
      <c r="J39" s="18"/>
    </row>
    <row r="40" spans="1:10" x14ac:dyDescent="0.45">
      <c r="A40" s="128" t="s">
        <v>41</v>
      </c>
      <c r="B40" s="90">
        <f>AVERAGE(B34:B39)</f>
        <v>105</v>
      </c>
      <c r="C40" s="18"/>
      <c r="D40" s="90">
        <f>AVERAGE(D34:D39)</f>
        <v>96.666666666666671</v>
      </c>
      <c r="E40" s="18"/>
      <c r="F40" s="90">
        <f>AVERAGE(F34:F39)</f>
        <v>90</v>
      </c>
      <c r="G40" s="18"/>
      <c r="H40" s="90">
        <f>AVERAGE(H34:H39)</f>
        <v>56.666666666666664</v>
      </c>
      <c r="I40" s="18"/>
      <c r="J40" s="18"/>
    </row>
    <row r="41" spans="1:10" x14ac:dyDescent="0.45">
      <c r="A41" s="128" t="s">
        <v>42</v>
      </c>
      <c r="B41" s="91">
        <f>_xlfn.STDEV.S(B34:B39,)</f>
        <v>60.277137733417085</v>
      </c>
      <c r="C41" s="121"/>
      <c r="D41" s="91">
        <f>_xlfn.STDEV.S(D34:D39,)</f>
        <v>54.685246552211787</v>
      </c>
      <c r="E41" s="121"/>
      <c r="F41" s="91">
        <f>_xlfn.STDEV.S(F34:F39,)</f>
        <v>53.763149000743908</v>
      </c>
      <c r="G41" s="121"/>
      <c r="H41" s="91">
        <f>_xlfn.STDEV.S(H34:H39,)</f>
        <v>63.882332306768362</v>
      </c>
      <c r="I41" s="18"/>
      <c r="J41" s="18"/>
    </row>
    <row r="42" spans="1:10" x14ac:dyDescent="0.45">
      <c r="A42" s="125"/>
      <c r="B42" s="19"/>
      <c r="C42" s="19"/>
      <c r="D42" s="19"/>
      <c r="E42" s="19"/>
      <c r="F42" s="19"/>
      <c r="G42" s="19"/>
      <c r="H42" s="19"/>
      <c r="I42" s="18"/>
      <c r="J42" s="18"/>
    </row>
    <row r="43" spans="1:10" x14ac:dyDescent="0.45">
      <c r="A43" s="125"/>
      <c r="B43" s="19"/>
      <c r="C43" s="19"/>
      <c r="D43" s="19"/>
      <c r="E43" s="19"/>
      <c r="F43" s="19"/>
      <c r="G43" s="19"/>
      <c r="H43" s="19"/>
      <c r="I43" s="18"/>
      <c r="J43" s="18"/>
    </row>
    <row r="44" spans="1:10" x14ac:dyDescent="0.45">
      <c r="A44" s="129" t="s">
        <v>61</v>
      </c>
      <c r="B44" s="18"/>
      <c r="C44" s="18"/>
      <c r="D44" s="18"/>
      <c r="E44" s="18"/>
      <c r="F44" s="18"/>
      <c r="G44" s="18"/>
      <c r="H44" s="18"/>
      <c r="I44" s="18"/>
      <c r="J44" s="18"/>
    </row>
    <row r="45" spans="1:10" x14ac:dyDescent="0.45">
      <c r="A45" s="130" t="s">
        <v>35</v>
      </c>
      <c r="B45" s="108">
        <v>140</v>
      </c>
      <c r="C45" s="18"/>
      <c r="D45" s="108">
        <v>140</v>
      </c>
      <c r="E45" s="18"/>
      <c r="F45" s="108">
        <v>140</v>
      </c>
      <c r="G45" s="18"/>
      <c r="H45" s="108">
        <v>140</v>
      </c>
      <c r="I45" s="18"/>
      <c r="J45" s="18"/>
    </row>
    <row r="46" spans="1:10" x14ac:dyDescent="0.45">
      <c r="A46" s="130" t="s">
        <v>36</v>
      </c>
      <c r="B46" s="108">
        <v>180</v>
      </c>
      <c r="C46" s="18"/>
      <c r="D46" s="108">
        <v>180</v>
      </c>
      <c r="E46" s="18"/>
      <c r="F46" s="108">
        <v>180</v>
      </c>
      <c r="G46" s="18"/>
      <c r="H46" s="108">
        <v>170</v>
      </c>
      <c r="I46" s="18"/>
      <c r="J46" s="18"/>
    </row>
    <row r="47" spans="1:10" x14ac:dyDescent="0.45">
      <c r="A47" s="130" t="s">
        <v>37</v>
      </c>
      <c r="B47" s="108">
        <v>170</v>
      </c>
      <c r="C47" s="18"/>
      <c r="D47" s="108">
        <v>170</v>
      </c>
      <c r="E47" s="18"/>
      <c r="F47" s="108">
        <v>170</v>
      </c>
      <c r="G47" s="18"/>
      <c r="H47" s="108">
        <v>40</v>
      </c>
      <c r="I47" s="18"/>
      <c r="J47" s="18"/>
    </row>
    <row r="48" spans="1:10" x14ac:dyDescent="0.45">
      <c r="A48" s="130" t="s">
        <v>38</v>
      </c>
      <c r="B48" s="108">
        <v>0</v>
      </c>
      <c r="C48" s="18"/>
      <c r="D48" s="108">
        <v>0</v>
      </c>
      <c r="E48" s="18"/>
      <c r="F48" s="108">
        <v>0</v>
      </c>
      <c r="G48" s="18"/>
      <c r="H48" s="108">
        <v>0</v>
      </c>
      <c r="I48" s="18"/>
      <c r="J48" s="18"/>
    </row>
    <row r="49" spans="1:10" x14ac:dyDescent="0.45">
      <c r="A49" s="130" t="s">
        <v>39</v>
      </c>
      <c r="B49" s="108">
        <v>40</v>
      </c>
      <c r="C49" s="18"/>
      <c r="D49" s="108">
        <v>40</v>
      </c>
      <c r="E49" s="18"/>
      <c r="F49" s="108">
        <v>40</v>
      </c>
      <c r="G49" s="18"/>
      <c r="H49" s="108">
        <v>40</v>
      </c>
      <c r="I49" s="18"/>
      <c r="J49" s="18"/>
    </row>
    <row r="50" spans="1:10" x14ac:dyDescent="0.45">
      <c r="A50" s="130" t="s">
        <v>40</v>
      </c>
      <c r="B50" s="108">
        <v>50</v>
      </c>
      <c r="C50" s="18"/>
      <c r="D50" s="108">
        <v>50</v>
      </c>
      <c r="E50" s="18"/>
      <c r="F50" s="108">
        <v>50</v>
      </c>
      <c r="G50" s="18"/>
      <c r="H50" s="108">
        <v>40</v>
      </c>
      <c r="I50" s="18"/>
      <c r="J50" s="18"/>
    </row>
    <row r="51" spans="1:10" x14ac:dyDescent="0.45">
      <c r="A51" s="131" t="s">
        <v>41</v>
      </c>
      <c r="B51" s="92">
        <f>AVERAGE(B45:B50)</f>
        <v>96.666666666666671</v>
      </c>
      <c r="C51" s="18"/>
      <c r="D51" s="92">
        <f>AVERAGE(D45:D50)</f>
        <v>96.666666666666671</v>
      </c>
      <c r="E51" s="18"/>
      <c r="F51" s="92">
        <f>AVERAGE(F45:F50)</f>
        <v>96.666666666666671</v>
      </c>
      <c r="G51" s="18"/>
      <c r="H51" s="92">
        <f>AVERAGE(H45:H50)</f>
        <v>71.666666666666671</v>
      </c>
      <c r="I51" s="18"/>
      <c r="J51" s="18"/>
    </row>
    <row r="52" spans="1:10" x14ac:dyDescent="0.45">
      <c r="A52" s="131" t="s">
        <v>42</v>
      </c>
      <c r="B52" s="93">
        <f>_xlfn.STDEV.S(B45:B50,)</f>
        <v>78.467463684911195</v>
      </c>
      <c r="C52" s="121"/>
      <c r="D52" s="93">
        <f>_xlfn.STDEV.S(D45:D50,)</f>
        <v>78.467463684911195</v>
      </c>
      <c r="E52" s="121"/>
      <c r="F52" s="93">
        <f>_xlfn.STDEV.S(F45:F50,)</f>
        <v>78.467463684911195</v>
      </c>
      <c r="G52" s="121"/>
      <c r="H52" s="93">
        <f>_xlfn.STDEV.S(H45:H50,)</f>
        <v>66.939916200667454</v>
      </c>
      <c r="I52" s="18"/>
      <c r="J52" s="18"/>
    </row>
    <row r="53" spans="1:10" x14ac:dyDescent="0.45">
      <c r="A53" s="125"/>
      <c r="B53" s="19"/>
      <c r="C53" s="19"/>
      <c r="D53" s="19"/>
      <c r="E53" s="19"/>
      <c r="F53" s="19"/>
      <c r="G53" s="19"/>
      <c r="H53" s="19"/>
      <c r="I53" s="18"/>
      <c r="J53" s="18"/>
    </row>
    <row r="54" spans="1:10" x14ac:dyDescent="0.45">
      <c r="A54" s="125"/>
      <c r="B54" s="19"/>
      <c r="C54" s="19"/>
      <c r="D54" s="19"/>
      <c r="E54" s="19"/>
      <c r="F54" s="19"/>
      <c r="G54" s="19"/>
      <c r="H54" s="19"/>
      <c r="I54" s="18"/>
      <c r="J54" s="18"/>
    </row>
    <row r="55" spans="1:10" x14ac:dyDescent="0.45">
      <c r="A55" s="132" t="s">
        <v>62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x14ac:dyDescent="0.45">
      <c r="A56" s="133" t="s">
        <v>35</v>
      </c>
      <c r="B56" s="108">
        <v>290</v>
      </c>
      <c r="C56" s="18"/>
      <c r="D56" s="108">
        <v>290</v>
      </c>
      <c r="E56" s="18"/>
      <c r="F56" s="108">
        <v>290</v>
      </c>
      <c r="G56" s="18"/>
      <c r="H56" s="108">
        <v>290</v>
      </c>
      <c r="I56" s="18"/>
      <c r="J56" s="18"/>
    </row>
    <row r="57" spans="1:10" x14ac:dyDescent="0.45">
      <c r="A57" s="133" t="s">
        <v>36</v>
      </c>
      <c r="B57" s="108">
        <v>210</v>
      </c>
      <c r="C57" s="18"/>
      <c r="D57" s="108">
        <v>210</v>
      </c>
      <c r="E57" s="18"/>
      <c r="F57" s="108">
        <v>210</v>
      </c>
      <c r="G57" s="18"/>
      <c r="H57" s="108">
        <v>200</v>
      </c>
      <c r="I57" s="18"/>
      <c r="J57" s="18"/>
    </row>
    <row r="58" spans="1:10" x14ac:dyDescent="0.45">
      <c r="A58" s="133" t="s">
        <v>37</v>
      </c>
      <c r="B58" s="108">
        <v>120</v>
      </c>
      <c r="C58" s="18"/>
      <c r="D58" s="108">
        <v>120</v>
      </c>
      <c r="E58" s="18"/>
      <c r="F58" s="108">
        <v>120</v>
      </c>
      <c r="G58" s="18"/>
      <c r="H58" s="108">
        <v>110</v>
      </c>
      <c r="I58" s="18"/>
      <c r="J58" s="18"/>
    </row>
    <row r="59" spans="1:10" x14ac:dyDescent="0.45">
      <c r="A59" s="133" t="s">
        <v>38</v>
      </c>
      <c r="B59" s="108">
        <v>170</v>
      </c>
      <c r="C59" s="18"/>
      <c r="D59" s="108">
        <v>170</v>
      </c>
      <c r="E59" s="18"/>
      <c r="F59" s="108">
        <v>170</v>
      </c>
      <c r="G59" s="18"/>
      <c r="H59" s="108">
        <v>160</v>
      </c>
      <c r="I59" s="18"/>
      <c r="J59" s="18"/>
    </row>
    <row r="60" spans="1:10" x14ac:dyDescent="0.45">
      <c r="A60" s="133" t="s">
        <v>39</v>
      </c>
      <c r="B60" s="108">
        <v>130</v>
      </c>
      <c r="C60" s="18"/>
      <c r="D60" s="108">
        <v>140</v>
      </c>
      <c r="E60" s="18"/>
      <c r="F60" s="108">
        <v>140</v>
      </c>
      <c r="G60" s="18"/>
      <c r="H60" s="108">
        <v>120</v>
      </c>
      <c r="I60" s="18"/>
      <c r="J60" s="18"/>
    </row>
    <row r="61" spans="1:10" x14ac:dyDescent="0.45">
      <c r="A61" s="133" t="s">
        <v>40</v>
      </c>
      <c r="B61" s="108">
        <v>100</v>
      </c>
      <c r="C61" s="18"/>
      <c r="D61" s="108">
        <v>100</v>
      </c>
      <c r="E61" s="18"/>
      <c r="F61" s="108">
        <v>100</v>
      </c>
      <c r="G61" s="18"/>
      <c r="H61" s="108">
        <v>0</v>
      </c>
      <c r="I61" s="18"/>
      <c r="J61" s="18"/>
    </row>
    <row r="62" spans="1:10" x14ac:dyDescent="0.45">
      <c r="A62" s="134" t="s">
        <v>41</v>
      </c>
      <c r="B62" s="94">
        <f>AVERAGE(B56:B61)</f>
        <v>170</v>
      </c>
      <c r="C62" s="18"/>
      <c r="D62" s="94">
        <f>AVERAGE(D56:D61)</f>
        <v>171.66666666666666</v>
      </c>
      <c r="E62" s="18"/>
      <c r="F62" s="94">
        <f>AVERAGE(F56:F61)</f>
        <v>171.66666666666666</v>
      </c>
      <c r="G62" s="18"/>
      <c r="H62" s="94">
        <f>AVERAGE(H56:H61)</f>
        <v>146.66666666666666</v>
      </c>
      <c r="I62" s="18"/>
      <c r="J62" s="18"/>
    </row>
    <row r="63" spans="1:10" x14ac:dyDescent="0.45">
      <c r="A63" s="134" t="s">
        <v>42</v>
      </c>
      <c r="B63" s="95">
        <f>_xlfn.STDEV.S(B56:B61,)</f>
        <v>91.078197694278614</v>
      </c>
      <c r="C63" s="121"/>
      <c r="D63" s="95">
        <f>_xlfn.STDEV.S(D56:D61,)</f>
        <v>90.868822250224284</v>
      </c>
      <c r="E63" s="121"/>
      <c r="F63" s="95">
        <f>_xlfn.STDEV.S(F56:F61,)</f>
        <v>90.868822250224284</v>
      </c>
      <c r="G63" s="121"/>
      <c r="H63" s="95">
        <f>_xlfn.STDEV.S(H56:H61,)</f>
        <v>104.53980786557544</v>
      </c>
      <c r="I63" s="18"/>
      <c r="J63" s="18"/>
    </row>
    <row r="64" spans="1:10" x14ac:dyDescent="0.45">
      <c r="A64" s="125"/>
      <c r="B64" s="19"/>
      <c r="C64" s="19"/>
      <c r="D64" s="19"/>
      <c r="E64" s="19"/>
      <c r="F64" s="19"/>
      <c r="G64" s="19"/>
      <c r="H64" s="19"/>
      <c r="I64" s="18"/>
      <c r="J64" s="18"/>
    </row>
    <row r="65" spans="1:10" x14ac:dyDescent="0.45">
      <c r="A65" s="125"/>
      <c r="B65" s="19"/>
      <c r="C65" s="19"/>
      <c r="D65" s="19"/>
      <c r="E65" s="19"/>
      <c r="F65" s="19"/>
      <c r="G65" s="19"/>
      <c r="H65" s="19"/>
      <c r="I65" s="18"/>
      <c r="J65" s="18"/>
    </row>
    <row r="66" spans="1:10" x14ac:dyDescent="0.45">
      <c r="A66" s="135" t="s">
        <v>63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x14ac:dyDescent="0.45">
      <c r="A67" s="136" t="s">
        <v>35</v>
      </c>
      <c r="B67" s="108">
        <v>120</v>
      </c>
      <c r="C67" s="18"/>
      <c r="D67" s="108">
        <v>120</v>
      </c>
      <c r="E67" s="18"/>
      <c r="F67" s="108">
        <v>120</v>
      </c>
      <c r="G67" s="18"/>
      <c r="H67" s="108">
        <v>90</v>
      </c>
      <c r="I67" s="18"/>
      <c r="J67" s="18"/>
    </row>
    <row r="68" spans="1:10" x14ac:dyDescent="0.45">
      <c r="A68" s="136" t="s">
        <v>36</v>
      </c>
      <c r="B68" s="108">
        <v>190</v>
      </c>
      <c r="C68" s="18"/>
      <c r="D68" s="108">
        <v>190</v>
      </c>
      <c r="E68" s="18"/>
      <c r="F68" s="108">
        <v>190</v>
      </c>
      <c r="G68" s="18"/>
      <c r="H68" s="108">
        <v>140</v>
      </c>
      <c r="I68" s="18"/>
      <c r="J68" s="18"/>
    </row>
    <row r="69" spans="1:10" x14ac:dyDescent="0.45">
      <c r="A69" s="136" t="s">
        <v>37</v>
      </c>
      <c r="B69" s="108">
        <v>200</v>
      </c>
      <c r="C69" s="18"/>
      <c r="D69" s="108">
        <v>200</v>
      </c>
      <c r="E69" s="18"/>
      <c r="F69" s="108">
        <v>200</v>
      </c>
      <c r="G69" s="18"/>
      <c r="H69" s="108">
        <v>90</v>
      </c>
      <c r="I69" s="18"/>
      <c r="J69" s="18"/>
    </row>
    <row r="70" spans="1:10" x14ac:dyDescent="0.45">
      <c r="A70" s="136" t="s">
        <v>38</v>
      </c>
      <c r="B70" s="108">
        <v>90</v>
      </c>
      <c r="C70" s="18"/>
      <c r="D70" s="108">
        <v>90</v>
      </c>
      <c r="E70" s="18"/>
      <c r="F70" s="108">
        <v>90</v>
      </c>
      <c r="G70" s="18"/>
      <c r="H70" s="108">
        <v>30</v>
      </c>
      <c r="I70" s="18"/>
      <c r="J70" s="18"/>
    </row>
    <row r="71" spans="1:10" x14ac:dyDescent="0.45">
      <c r="A71" s="136" t="s">
        <v>39</v>
      </c>
      <c r="B71" s="108">
        <v>170</v>
      </c>
      <c r="C71" s="18"/>
      <c r="D71" s="108">
        <v>80</v>
      </c>
      <c r="E71" s="18"/>
      <c r="F71" s="108">
        <v>60</v>
      </c>
      <c r="G71" s="18"/>
      <c r="H71" s="108">
        <v>50</v>
      </c>
      <c r="I71" s="18"/>
      <c r="J71" s="18"/>
    </row>
    <row r="72" spans="1:10" x14ac:dyDescent="0.45">
      <c r="A72" s="136" t="s">
        <v>40</v>
      </c>
      <c r="B72" s="108">
        <v>60</v>
      </c>
      <c r="C72" s="18"/>
      <c r="D72" s="108">
        <v>60</v>
      </c>
      <c r="E72" s="18"/>
      <c r="F72" s="108">
        <v>60</v>
      </c>
      <c r="G72" s="18"/>
      <c r="H72" s="108">
        <v>60</v>
      </c>
      <c r="I72" s="18"/>
      <c r="J72" s="18"/>
    </row>
    <row r="73" spans="1:10" x14ac:dyDescent="0.45">
      <c r="A73" s="137" t="s">
        <v>41</v>
      </c>
      <c r="B73" s="96">
        <f>AVERAGE(B67:B72)</f>
        <v>138.33333333333334</v>
      </c>
      <c r="C73" s="18"/>
      <c r="D73" s="96">
        <f>AVERAGE(D67:D72)</f>
        <v>123.33333333333333</v>
      </c>
      <c r="E73" s="18"/>
      <c r="F73" s="96">
        <f>AVERAGE(F67:F72)</f>
        <v>120</v>
      </c>
      <c r="G73" s="18"/>
      <c r="H73" s="96">
        <f>AVERAGE(H67:H72)</f>
        <v>76.666666666666671</v>
      </c>
      <c r="I73" s="18"/>
      <c r="J73" s="18"/>
    </row>
    <row r="74" spans="1:10" x14ac:dyDescent="0.45">
      <c r="A74" s="137" t="s">
        <v>42</v>
      </c>
      <c r="B74" s="97">
        <f>_xlfn.STDEV.S(B67:B72,)</f>
        <v>73.807987695228817</v>
      </c>
      <c r="C74" s="121"/>
      <c r="D74" s="97">
        <f>_xlfn.STDEV.S(D67:D72,)</f>
        <v>71.14706432386906</v>
      </c>
      <c r="E74" s="121"/>
      <c r="F74" s="97">
        <f>_xlfn.STDEV.S(F67:F72,)</f>
        <v>72.735659689564869</v>
      </c>
      <c r="G74" s="121"/>
      <c r="H74" s="97">
        <f>_xlfn.STDEV.S(H67:H72,)</f>
        <v>45.77377082170635</v>
      </c>
      <c r="I74" s="18"/>
      <c r="J74" s="18"/>
    </row>
    <row r="75" spans="1:10" x14ac:dyDescent="0.45">
      <c r="A75" s="125"/>
      <c r="B75" s="19"/>
      <c r="C75" s="19"/>
      <c r="D75" s="19"/>
      <c r="E75" s="19"/>
      <c r="F75" s="19"/>
      <c r="G75" s="19"/>
      <c r="H75" s="19"/>
      <c r="I75" s="18"/>
      <c r="J75" s="18"/>
    </row>
    <row r="76" spans="1:10" x14ac:dyDescent="0.45">
      <c r="A76" s="138"/>
      <c r="B76" s="19"/>
      <c r="C76" s="19"/>
      <c r="D76" s="19"/>
      <c r="E76" s="19"/>
      <c r="F76" s="19"/>
      <c r="G76" s="19"/>
      <c r="H76" s="19"/>
      <c r="I76" s="18"/>
      <c r="J76" s="18"/>
    </row>
    <row r="77" spans="1:10" x14ac:dyDescent="0.45">
      <c r="A77" s="118" t="s">
        <v>64</v>
      </c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45">
      <c r="A78" s="119" t="s">
        <v>35</v>
      </c>
      <c r="B78" s="108">
        <v>400</v>
      </c>
      <c r="C78" s="18"/>
      <c r="D78" s="108">
        <v>400</v>
      </c>
      <c r="E78" s="18"/>
      <c r="F78" s="108">
        <v>430</v>
      </c>
      <c r="G78" s="18"/>
      <c r="H78" s="108">
        <v>430</v>
      </c>
      <c r="I78" s="18"/>
      <c r="J78" s="18"/>
    </row>
    <row r="79" spans="1:10" x14ac:dyDescent="0.45">
      <c r="A79" s="119" t="s">
        <v>36</v>
      </c>
      <c r="B79" s="108">
        <v>290</v>
      </c>
      <c r="C79" s="18"/>
      <c r="D79" s="108">
        <v>290</v>
      </c>
      <c r="E79" s="18"/>
      <c r="F79" s="108">
        <v>290</v>
      </c>
      <c r="G79" s="18"/>
      <c r="H79" s="108">
        <v>290</v>
      </c>
      <c r="I79" s="18"/>
      <c r="J79" s="18"/>
    </row>
    <row r="80" spans="1:10" x14ac:dyDescent="0.45">
      <c r="A80" s="119" t="s">
        <v>37</v>
      </c>
      <c r="B80" s="108">
        <v>160</v>
      </c>
      <c r="C80" s="18"/>
      <c r="D80" s="108">
        <v>160</v>
      </c>
      <c r="E80" s="18"/>
      <c r="F80" s="108">
        <v>140</v>
      </c>
      <c r="G80" s="18"/>
      <c r="H80" s="108">
        <v>140</v>
      </c>
      <c r="I80" s="18"/>
      <c r="J80" s="18"/>
    </row>
    <row r="81" spans="1:10" x14ac:dyDescent="0.45">
      <c r="A81" s="119" t="s">
        <v>38</v>
      </c>
      <c r="B81" s="108">
        <v>280</v>
      </c>
      <c r="C81" s="18"/>
      <c r="D81" s="108">
        <v>280</v>
      </c>
      <c r="E81" s="18"/>
      <c r="F81" s="108">
        <v>280</v>
      </c>
      <c r="G81" s="18"/>
      <c r="H81" s="108">
        <v>280</v>
      </c>
      <c r="I81" s="18"/>
      <c r="J81" s="18"/>
    </row>
    <row r="82" spans="1:10" x14ac:dyDescent="0.45">
      <c r="A82" s="119" t="s">
        <v>39</v>
      </c>
      <c r="B82" s="108">
        <v>250</v>
      </c>
      <c r="C82" s="18"/>
      <c r="D82" s="108">
        <v>250</v>
      </c>
      <c r="E82" s="18"/>
      <c r="F82" s="108">
        <v>240</v>
      </c>
      <c r="G82" s="18"/>
      <c r="H82" s="108">
        <v>220</v>
      </c>
      <c r="I82" s="18"/>
      <c r="J82" s="18"/>
    </row>
    <row r="83" spans="1:10" x14ac:dyDescent="0.45">
      <c r="A83" s="119" t="s">
        <v>40</v>
      </c>
      <c r="B83" s="108">
        <v>90</v>
      </c>
      <c r="C83" s="18"/>
      <c r="D83" s="108">
        <v>80</v>
      </c>
      <c r="E83" s="18"/>
      <c r="F83" s="108">
        <v>80</v>
      </c>
      <c r="G83" s="18"/>
      <c r="H83" s="108">
        <v>0</v>
      </c>
      <c r="I83" s="18"/>
      <c r="J83" s="18"/>
    </row>
    <row r="84" spans="1:10" x14ac:dyDescent="0.45">
      <c r="A84" s="120" t="s">
        <v>41</v>
      </c>
      <c r="B84" s="66">
        <f>AVERAGE(B78:B83)</f>
        <v>245</v>
      </c>
      <c r="C84" s="18"/>
      <c r="D84" s="66">
        <f>AVERAGE(D78:D83)</f>
        <v>243.33333333333334</v>
      </c>
      <c r="E84" s="18"/>
      <c r="F84" s="66">
        <f>AVERAGE(F78:F83)</f>
        <v>243.33333333333334</v>
      </c>
      <c r="G84" s="18"/>
      <c r="H84" s="66">
        <f>AVERAGE(H78:H83)</f>
        <v>226.66666666666666</v>
      </c>
      <c r="I84" s="18"/>
      <c r="J84" s="18"/>
    </row>
    <row r="85" spans="1:10" x14ac:dyDescent="0.45">
      <c r="A85" s="120" t="s">
        <v>42</v>
      </c>
      <c r="B85" s="69">
        <f>_xlfn.STDEV.S(B78:B83,)</f>
        <v>135.40064007726599</v>
      </c>
      <c r="C85" s="121"/>
      <c r="D85" s="69">
        <f>_xlfn.STDEV.S(D78:D83,)</f>
        <v>136.92194509142442</v>
      </c>
      <c r="E85" s="121"/>
      <c r="F85" s="69">
        <f>_xlfn.STDEV.S(F78:F83,)</f>
        <v>145.19281105121004</v>
      </c>
      <c r="G85" s="121"/>
      <c r="H85" s="69">
        <f>_xlfn.STDEV.S(H78:H83,)</f>
        <v>158.73007936505954</v>
      </c>
      <c r="I85" s="18"/>
      <c r="J85" s="18"/>
    </row>
    <row r="86" spans="1:10" x14ac:dyDescent="0.45">
      <c r="A86" s="115"/>
      <c r="B86" s="70"/>
      <c r="C86" s="71"/>
      <c r="D86" s="70"/>
      <c r="E86" s="71"/>
      <c r="F86" s="70"/>
      <c r="G86" s="71"/>
      <c r="H86" s="70"/>
      <c r="I86" s="18"/>
      <c r="J86" s="18"/>
    </row>
    <row r="87" spans="1:10" x14ac:dyDescent="0.45">
      <c r="A87" s="115"/>
      <c r="B87" s="18"/>
      <c r="C87" s="18"/>
      <c r="D87" s="18"/>
      <c r="E87" s="18"/>
      <c r="F87" s="18"/>
      <c r="G87" s="18"/>
      <c r="H87" s="18"/>
      <c r="I87" s="18"/>
      <c r="J87" s="18"/>
    </row>
    <row r="88" spans="1:10" x14ac:dyDescent="0.45">
      <c r="A88" s="122" t="s">
        <v>65</v>
      </c>
      <c r="B88" s="18"/>
      <c r="C88" s="18"/>
      <c r="D88" s="18"/>
      <c r="E88" s="18"/>
      <c r="F88" s="18"/>
      <c r="G88" s="18"/>
      <c r="H88" s="18"/>
      <c r="I88" s="18"/>
      <c r="J88" s="18"/>
    </row>
    <row r="89" spans="1:10" x14ac:dyDescent="0.45">
      <c r="A89" s="123" t="s">
        <v>35</v>
      </c>
      <c r="B89" s="108">
        <v>240</v>
      </c>
      <c r="C89" s="18"/>
      <c r="D89" s="108">
        <v>240</v>
      </c>
      <c r="E89" s="18"/>
      <c r="F89" s="108">
        <v>220</v>
      </c>
      <c r="G89" s="18"/>
      <c r="H89" s="108">
        <v>180</v>
      </c>
      <c r="I89" s="18"/>
      <c r="J89" s="18"/>
    </row>
    <row r="90" spans="1:10" x14ac:dyDescent="0.45">
      <c r="A90" s="123" t="s">
        <v>36</v>
      </c>
      <c r="B90" s="108">
        <v>710</v>
      </c>
      <c r="C90" s="18"/>
      <c r="D90" s="108">
        <v>710</v>
      </c>
      <c r="E90" s="18"/>
      <c r="F90" s="108">
        <v>710</v>
      </c>
      <c r="G90" s="18"/>
      <c r="H90" s="108">
        <v>670</v>
      </c>
      <c r="I90" s="18"/>
      <c r="J90" s="18"/>
    </row>
    <row r="91" spans="1:10" x14ac:dyDescent="0.45">
      <c r="A91" s="123" t="s">
        <v>37</v>
      </c>
      <c r="B91" s="108">
        <v>820</v>
      </c>
      <c r="C91" s="18"/>
      <c r="D91" s="108">
        <v>820</v>
      </c>
      <c r="E91" s="18"/>
      <c r="F91" s="108">
        <v>820</v>
      </c>
      <c r="G91" s="18"/>
      <c r="H91" s="108">
        <v>820</v>
      </c>
      <c r="I91" s="18"/>
      <c r="J91" s="18"/>
    </row>
    <row r="92" spans="1:10" x14ac:dyDescent="0.45">
      <c r="A92" s="123" t="s">
        <v>38</v>
      </c>
      <c r="B92" s="108">
        <v>540</v>
      </c>
      <c r="C92" s="18"/>
      <c r="D92" s="108">
        <v>540</v>
      </c>
      <c r="E92" s="18"/>
      <c r="F92" s="108">
        <v>540</v>
      </c>
      <c r="G92" s="18"/>
      <c r="H92" s="108">
        <v>430</v>
      </c>
      <c r="I92" s="18"/>
      <c r="J92" s="18"/>
    </row>
    <row r="93" spans="1:10" x14ac:dyDescent="0.45">
      <c r="A93" s="123" t="s">
        <v>39</v>
      </c>
      <c r="B93" s="108">
        <v>900</v>
      </c>
      <c r="C93" s="18"/>
      <c r="D93" s="108">
        <v>900</v>
      </c>
      <c r="E93" s="18"/>
      <c r="F93" s="108">
        <v>900</v>
      </c>
      <c r="G93" s="18"/>
      <c r="H93" s="108">
        <v>900</v>
      </c>
      <c r="I93" s="18"/>
      <c r="J93" s="18"/>
    </row>
    <row r="94" spans="1:10" x14ac:dyDescent="0.45">
      <c r="A94" s="123" t="s">
        <v>40</v>
      </c>
      <c r="B94" s="108">
        <v>1160</v>
      </c>
      <c r="C94" s="18"/>
      <c r="D94" s="108">
        <v>1160</v>
      </c>
      <c r="E94" s="18"/>
      <c r="F94" s="108">
        <v>1160</v>
      </c>
      <c r="G94" s="18"/>
      <c r="H94" s="108">
        <v>930</v>
      </c>
      <c r="I94" s="18"/>
      <c r="J94" s="18"/>
    </row>
    <row r="95" spans="1:10" x14ac:dyDescent="0.45">
      <c r="A95" s="124" t="s">
        <v>41</v>
      </c>
      <c r="B95" s="79">
        <f>AVERAGE(B89:B94)</f>
        <v>728.33333333333337</v>
      </c>
      <c r="C95" s="18"/>
      <c r="D95" s="79">
        <f>AVERAGE(D89:D94)</f>
        <v>728.33333333333337</v>
      </c>
      <c r="E95" s="18"/>
      <c r="F95" s="79">
        <f>AVERAGE(F89:F94)</f>
        <v>725</v>
      </c>
      <c r="G95" s="18"/>
      <c r="H95" s="79">
        <f>AVERAGE(H89:H94)</f>
        <v>655</v>
      </c>
      <c r="I95" s="18"/>
      <c r="J95" s="18"/>
    </row>
    <row r="96" spans="1:10" x14ac:dyDescent="0.45">
      <c r="A96" s="124" t="s">
        <v>42</v>
      </c>
      <c r="B96" s="89">
        <f>_xlfn.STDEV.S(B89:B94,)</f>
        <v>398.57484210861173</v>
      </c>
      <c r="C96" s="121"/>
      <c r="D96" s="89">
        <f>_xlfn.STDEV.S(D89:D94,)</f>
        <v>398.57484210861173</v>
      </c>
      <c r="E96" s="121"/>
      <c r="F96" s="89">
        <f>_xlfn.STDEV.S(F89:F94,)</f>
        <v>401.84692655407025</v>
      </c>
      <c r="G96" s="121"/>
      <c r="H96" s="89">
        <f>_xlfn.STDEV.S(H89:H94,)</f>
        <v>366.76189239653252</v>
      </c>
      <c r="I96" s="18"/>
      <c r="J96" s="18"/>
    </row>
    <row r="97" spans="1:10" x14ac:dyDescent="0.45">
      <c r="A97" s="125"/>
      <c r="B97" s="19"/>
      <c r="C97" s="19"/>
      <c r="D97" s="19"/>
      <c r="E97" s="19"/>
      <c r="F97" s="19"/>
      <c r="G97" s="19"/>
      <c r="H97" s="19"/>
      <c r="I97" s="18"/>
      <c r="J97" s="18"/>
    </row>
    <row r="98" spans="1:10" x14ac:dyDescent="0.45">
      <c r="A98" s="125"/>
      <c r="B98" s="19"/>
      <c r="C98" s="19"/>
      <c r="D98" s="19"/>
      <c r="E98" s="19"/>
      <c r="F98" s="19"/>
      <c r="G98" s="19"/>
      <c r="H98" s="19"/>
      <c r="I98" s="18"/>
      <c r="J98" s="18"/>
    </row>
    <row r="99" spans="1:10" x14ac:dyDescent="0.45">
      <c r="A99" s="126" t="s">
        <v>66</v>
      </c>
      <c r="B99" s="18"/>
      <c r="C99" s="18"/>
      <c r="D99" s="18"/>
      <c r="E99" s="18"/>
      <c r="F99" s="18"/>
      <c r="G99" s="18"/>
      <c r="H99" s="18"/>
      <c r="I99" s="18"/>
      <c r="J99" s="18"/>
    </row>
    <row r="100" spans="1:10" x14ac:dyDescent="0.45">
      <c r="A100" s="127" t="s">
        <v>35</v>
      </c>
      <c r="B100" s="108">
        <v>140</v>
      </c>
      <c r="C100" s="18"/>
      <c r="D100" s="108">
        <v>140</v>
      </c>
      <c r="E100" s="18"/>
      <c r="F100" s="108">
        <v>140</v>
      </c>
      <c r="G100" s="18"/>
      <c r="H100" s="108">
        <v>130</v>
      </c>
      <c r="I100" s="18"/>
      <c r="J100" s="18"/>
    </row>
    <row r="101" spans="1:10" x14ac:dyDescent="0.45">
      <c r="A101" s="127" t="s">
        <v>36</v>
      </c>
      <c r="B101" s="108">
        <v>150</v>
      </c>
      <c r="C101" s="18"/>
      <c r="D101" s="108">
        <v>140</v>
      </c>
      <c r="E101" s="18"/>
      <c r="F101" s="108">
        <v>0</v>
      </c>
      <c r="G101" s="18"/>
      <c r="H101" s="108">
        <v>0</v>
      </c>
      <c r="I101" s="18"/>
      <c r="J101" s="18"/>
    </row>
    <row r="102" spans="1:10" x14ac:dyDescent="0.45">
      <c r="A102" s="127" t="s">
        <v>37</v>
      </c>
      <c r="B102" s="108">
        <v>110</v>
      </c>
      <c r="C102" s="18"/>
      <c r="D102" s="108">
        <v>100</v>
      </c>
      <c r="E102" s="18"/>
      <c r="F102" s="108">
        <v>50</v>
      </c>
      <c r="G102" s="18"/>
      <c r="H102" s="108">
        <v>50</v>
      </c>
      <c r="I102" s="18"/>
      <c r="J102" s="18"/>
    </row>
    <row r="103" spans="1:10" x14ac:dyDescent="0.45">
      <c r="A103" s="127" t="s">
        <v>38</v>
      </c>
      <c r="B103" s="108">
        <v>130</v>
      </c>
      <c r="C103" s="18"/>
      <c r="D103" s="108">
        <v>110</v>
      </c>
      <c r="E103" s="18"/>
      <c r="F103" s="108">
        <v>90</v>
      </c>
      <c r="G103" s="18"/>
      <c r="H103" s="108">
        <v>90</v>
      </c>
      <c r="I103" s="18"/>
      <c r="J103" s="18"/>
    </row>
    <row r="104" spans="1:10" x14ac:dyDescent="0.45">
      <c r="A104" s="127" t="s">
        <v>39</v>
      </c>
      <c r="B104" s="108">
        <v>160</v>
      </c>
      <c r="C104" s="18"/>
      <c r="D104" s="108">
        <v>160</v>
      </c>
      <c r="E104" s="18"/>
      <c r="F104" s="108">
        <v>160</v>
      </c>
      <c r="G104" s="18"/>
      <c r="H104" s="108">
        <v>110</v>
      </c>
      <c r="I104" s="18"/>
      <c r="J104" s="18"/>
    </row>
    <row r="105" spans="1:10" x14ac:dyDescent="0.45">
      <c r="A105" s="127" t="s">
        <v>40</v>
      </c>
      <c r="B105" s="108">
        <v>110</v>
      </c>
      <c r="C105" s="18"/>
      <c r="D105" s="108">
        <v>110</v>
      </c>
      <c r="E105" s="18"/>
      <c r="F105" s="108">
        <v>110</v>
      </c>
      <c r="G105" s="18"/>
      <c r="H105" s="108">
        <v>100</v>
      </c>
      <c r="I105" s="18"/>
      <c r="J105" s="18"/>
    </row>
    <row r="106" spans="1:10" x14ac:dyDescent="0.45">
      <c r="A106" s="128" t="s">
        <v>41</v>
      </c>
      <c r="B106" s="90">
        <f>AVERAGE(B100:B105)</f>
        <v>133.33333333333334</v>
      </c>
      <c r="C106" s="18"/>
      <c r="D106" s="90">
        <f>AVERAGE(D100:D105)</f>
        <v>126.66666666666667</v>
      </c>
      <c r="E106" s="18"/>
      <c r="F106" s="90">
        <f>AVERAGE(F100:F105)</f>
        <v>91.666666666666671</v>
      </c>
      <c r="G106" s="18"/>
      <c r="H106" s="90">
        <f>AVERAGE(H100:H105)</f>
        <v>80</v>
      </c>
      <c r="I106" s="18"/>
      <c r="J106" s="18"/>
    </row>
    <row r="107" spans="1:10" x14ac:dyDescent="0.45">
      <c r="A107" s="128" t="s">
        <v>42</v>
      </c>
      <c r="B107" s="91">
        <f>_xlfn.STDEV.S(B100:B105,)</f>
        <v>53.807416730763933</v>
      </c>
      <c r="C107" s="121"/>
      <c r="D107" s="91">
        <f>_xlfn.STDEV.S(D100:D105,)</f>
        <v>52.417736002416667</v>
      </c>
      <c r="E107" s="121"/>
      <c r="F107" s="91">
        <f>_xlfn.STDEV.S(F100:F105,)</f>
        <v>64.14269805898185</v>
      </c>
      <c r="G107" s="121"/>
      <c r="H107" s="91">
        <f>_xlfn.STDEV.S(H100:H105,)</f>
        <v>52.734735999646198</v>
      </c>
      <c r="I107" s="18"/>
      <c r="J107" s="18"/>
    </row>
    <row r="108" spans="1:10" x14ac:dyDescent="0.45">
      <c r="A108" s="125"/>
      <c r="B108" s="19"/>
      <c r="C108" s="19"/>
      <c r="D108" s="19"/>
      <c r="E108" s="19"/>
      <c r="F108" s="19"/>
      <c r="G108" s="19"/>
      <c r="H108" s="19"/>
      <c r="I108" s="18"/>
      <c r="J108" s="18"/>
    </row>
    <row r="109" spans="1:10" x14ac:dyDescent="0.45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10" x14ac:dyDescent="0.45">
      <c r="A110" s="98"/>
      <c r="B110" s="19"/>
      <c r="C110" s="19"/>
      <c r="D110" s="19"/>
      <c r="E110" s="19"/>
      <c r="F110" s="19"/>
      <c r="G110" s="19"/>
      <c r="H110" s="19"/>
      <c r="I110" s="19"/>
    </row>
    <row r="111" spans="1:10" x14ac:dyDescent="0.45">
      <c r="A111" s="19"/>
      <c r="B111" s="19"/>
      <c r="C111" s="19"/>
      <c r="D111" s="19"/>
      <c r="E111" s="19"/>
      <c r="F111" s="19"/>
      <c r="G111" s="19"/>
      <c r="H111" s="19"/>
      <c r="I111" s="19"/>
    </row>
    <row r="112" spans="1:10" x14ac:dyDescent="0.45">
      <c r="A112" s="19"/>
      <c r="B112" s="19"/>
      <c r="C112" s="19"/>
      <c r="D112" s="19"/>
      <c r="E112" s="19"/>
      <c r="F112" s="19"/>
      <c r="G112" s="19"/>
      <c r="H112" s="19"/>
      <c r="I112" s="19"/>
    </row>
    <row r="113" spans="1:9" x14ac:dyDescent="0.45">
      <c r="A113" s="19"/>
      <c r="B113" s="19"/>
      <c r="C113" s="19"/>
      <c r="D113" s="19"/>
      <c r="E113" s="19"/>
      <c r="F113" s="19"/>
      <c r="G113" s="19"/>
      <c r="H113" s="19"/>
      <c r="I113" s="19"/>
    </row>
    <row r="114" spans="1:9" x14ac:dyDescent="0.45">
      <c r="A114" s="19"/>
      <c r="B114" s="19"/>
      <c r="C114" s="19"/>
      <c r="D114" s="19"/>
      <c r="E114" s="19"/>
      <c r="F114" s="19"/>
      <c r="G114" s="19"/>
      <c r="H114" s="19"/>
      <c r="I114" s="19"/>
    </row>
    <row r="115" spans="1:9" x14ac:dyDescent="0.45">
      <c r="A115" s="19"/>
      <c r="B115" s="19"/>
      <c r="C115" s="19"/>
      <c r="D115" s="19"/>
      <c r="E115" s="19"/>
      <c r="F115" s="19"/>
      <c r="G115" s="19"/>
      <c r="H115" s="19"/>
      <c r="I115" s="19"/>
    </row>
    <row r="116" spans="1:9" x14ac:dyDescent="0.45">
      <c r="A116" s="19"/>
      <c r="B116" s="19"/>
      <c r="C116" s="19"/>
      <c r="D116" s="19"/>
      <c r="E116" s="19"/>
      <c r="F116" s="19"/>
      <c r="G116" s="19"/>
      <c r="H116" s="19"/>
      <c r="I116" s="19"/>
    </row>
    <row r="117" spans="1:9" x14ac:dyDescent="0.45">
      <c r="A117" s="98"/>
      <c r="B117" s="98"/>
      <c r="C117" s="19"/>
      <c r="D117" s="98"/>
      <c r="E117" s="19"/>
      <c r="F117" s="98"/>
      <c r="G117" s="19"/>
      <c r="H117" s="98"/>
      <c r="I117" s="19"/>
    </row>
    <row r="118" spans="1:9" x14ac:dyDescent="0.45">
      <c r="A118" s="98"/>
      <c r="B118" s="98"/>
      <c r="C118" s="71"/>
      <c r="D118" s="98"/>
      <c r="E118" s="71"/>
      <c r="F118" s="98"/>
      <c r="G118" s="71"/>
      <c r="H118" s="98"/>
      <c r="I118" s="19"/>
    </row>
    <row r="119" spans="1:9" x14ac:dyDescent="0.45">
      <c r="A119" s="19"/>
      <c r="B119" s="19"/>
      <c r="C119" s="19"/>
      <c r="D119" s="19"/>
      <c r="E119" s="19"/>
      <c r="F119" s="19"/>
      <c r="G119" s="19"/>
      <c r="H119" s="19"/>
      <c r="I119" s="19"/>
    </row>
    <row r="120" spans="1:9" x14ac:dyDescent="0.45">
      <c r="A120" s="19"/>
      <c r="B120" s="19"/>
      <c r="C120" s="19"/>
      <c r="D120" s="19"/>
      <c r="E120" s="19"/>
      <c r="F120" s="19"/>
      <c r="G120" s="19"/>
      <c r="H120" s="19"/>
      <c r="I120" s="19"/>
    </row>
    <row r="121" spans="1:9" x14ac:dyDescent="0.45">
      <c r="A121" s="98"/>
      <c r="B121" s="19"/>
      <c r="C121" s="19"/>
      <c r="D121" s="19"/>
      <c r="E121" s="19"/>
      <c r="F121" s="19"/>
      <c r="G121" s="19"/>
      <c r="H121" s="19"/>
      <c r="I121" s="19"/>
    </row>
    <row r="122" spans="1:9" x14ac:dyDescent="0.45">
      <c r="A122" s="19"/>
      <c r="B122" s="19"/>
      <c r="C122" s="19"/>
      <c r="D122" s="19"/>
      <c r="E122" s="19"/>
      <c r="F122" s="19"/>
      <c r="G122" s="19"/>
      <c r="H122" s="19"/>
      <c r="I122" s="19"/>
    </row>
    <row r="123" spans="1:9" x14ac:dyDescent="0.45">
      <c r="A123" s="19"/>
      <c r="B123" s="19"/>
      <c r="C123" s="19"/>
      <c r="D123" s="19"/>
      <c r="E123" s="19"/>
      <c r="F123" s="19"/>
      <c r="G123" s="19"/>
      <c r="H123" s="19"/>
      <c r="I123" s="19"/>
    </row>
    <row r="124" spans="1:9" x14ac:dyDescent="0.45">
      <c r="A124" s="19"/>
      <c r="B124" s="19"/>
      <c r="C124" s="19"/>
      <c r="D124" s="19"/>
      <c r="E124" s="19"/>
      <c r="F124" s="19"/>
      <c r="G124" s="19"/>
      <c r="H124" s="19"/>
      <c r="I124" s="19"/>
    </row>
    <row r="125" spans="1:9" x14ac:dyDescent="0.45">
      <c r="A125" s="19"/>
      <c r="B125" s="19"/>
      <c r="C125" s="19"/>
      <c r="D125" s="19"/>
      <c r="E125" s="19"/>
      <c r="F125" s="19"/>
      <c r="G125" s="19"/>
      <c r="H125" s="19"/>
      <c r="I125" s="19"/>
    </row>
    <row r="126" spans="1:9" x14ac:dyDescent="0.45">
      <c r="A126" s="19"/>
      <c r="B126" s="19"/>
      <c r="C126" s="19"/>
      <c r="D126" s="19"/>
      <c r="E126" s="19"/>
      <c r="F126" s="19"/>
      <c r="G126" s="19"/>
      <c r="H126" s="19"/>
      <c r="I126" s="19"/>
    </row>
    <row r="127" spans="1:9" x14ac:dyDescent="0.45">
      <c r="A127" s="19"/>
      <c r="B127" s="19"/>
      <c r="C127" s="19"/>
      <c r="D127" s="19"/>
      <c r="E127" s="19"/>
      <c r="F127" s="19"/>
      <c r="G127" s="19"/>
      <c r="H127" s="19"/>
      <c r="I127" s="19"/>
    </row>
    <row r="128" spans="1:9" x14ac:dyDescent="0.45">
      <c r="A128" s="98"/>
      <c r="B128" s="98"/>
      <c r="C128" s="19"/>
      <c r="D128" s="98"/>
      <c r="E128" s="19"/>
      <c r="F128" s="98"/>
      <c r="G128" s="19"/>
      <c r="H128" s="98"/>
      <c r="I128" s="19"/>
    </row>
    <row r="129" spans="1:9" x14ac:dyDescent="0.45">
      <c r="A129" s="98"/>
      <c r="B129" s="98"/>
      <c r="C129" s="71"/>
      <c r="D129" s="98"/>
      <c r="E129" s="71"/>
      <c r="F129" s="98"/>
      <c r="G129" s="71"/>
      <c r="H129" s="98"/>
      <c r="I129" s="19"/>
    </row>
    <row r="130" spans="1:9" x14ac:dyDescent="0.45">
      <c r="A130" s="19"/>
      <c r="B130" s="19"/>
      <c r="C130" s="19"/>
      <c r="D130" s="19"/>
      <c r="E130" s="19"/>
      <c r="F130" s="19"/>
      <c r="G130" s="19"/>
      <c r="H130" s="19"/>
      <c r="I130" s="19"/>
    </row>
    <row r="131" spans="1:9" x14ac:dyDescent="0.45">
      <c r="A131" s="19"/>
      <c r="B131" s="19"/>
      <c r="C131" s="19"/>
      <c r="D131" s="19"/>
      <c r="E131" s="19"/>
      <c r="F131" s="19"/>
      <c r="G131" s="19"/>
      <c r="H131" s="19"/>
      <c r="I131" s="19"/>
    </row>
    <row r="132" spans="1:9" x14ac:dyDescent="0.45">
      <c r="A132" s="98"/>
      <c r="B132" s="19"/>
      <c r="C132" s="19"/>
      <c r="D132" s="19"/>
      <c r="E132" s="19"/>
      <c r="F132" s="19"/>
      <c r="G132" s="19"/>
      <c r="H132" s="19"/>
      <c r="I132" s="19"/>
    </row>
    <row r="133" spans="1:9" x14ac:dyDescent="0.45">
      <c r="A133" s="19"/>
      <c r="B133" s="19"/>
      <c r="C133" s="19"/>
      <c r="D133" s="19"/>
      <c r="E133" s="19"/>
      <c r="F133" s="19"/>
      <c r="G133" s="19"/>
      <c r="H133" s="19"/>
      <c r="I133" s="19"/>
    </row>
    <row r="134" spans="1:9" x14ac:dyDescent="0.45">
      <c r="A134" s="19"/>
      <c r="B134" s="19"/>
      <c r="C134" s="19"/>
      <c r="D134" s="19"/>
      <c r="E134" s="19"/>
      <c r="F134" s="19"/>
      <c r="G134" s="19"/>
      <c r="H134" s="19"/>
      <c r="I134" s="19"/>
    </row>
    <row r="135" spans="1:9" x14ac:dyDescent="0.45">
      <c r="A135" s="19"/>
      <c r="B135" s="19"/>
      <c r="C135" s="19"/>
      <c r="D135" s="19"/>
      <c r="E135" s="19"/>
      <c r="F135" s="19"/>
      <c r="G135" s="19"/>
      <c r="H135" s="19"/>
      <c r="I135" s="19"/>
    </row>
    <row r="136" spans="1:9" x14ac:dyDescent="0.45">
      <c r="A136" s="19"/>
      <c r="B136" s="19"/>
      <c r="C136" s="19"/>
      <c r="D136" s="19"/>
      <c r="E136" s="19"/>
      <c r="F136" s="19"/>
      <c r="G136" s="19"/>
      <c r="H136" s="19"/>
      <c r="I136" s="19"/>
    </row>
    <row r="137" spans="1:9" x14ac:dyDescent="0.45">
      <c r="A137" s="19"/>
      <c r="B137" s="19"/>
      <c r="C137" s="19"/>
      <c r="D137" s="19"/>
      <c r="E137" s="19"/>
      <c r="F137" s="19"/>
      <c r="G137" s="19"/>
      <c r="H137" s="19"/>
      <c r="I137" s="19"/>
    </row>
    <row r="138" spans="1:9" x14ac:dyDescent="0.45">
      <c r="A138" s="19"/>
      <c r="B138" s="19"/>
      <c r="C138" s="19"/>
      <c r="D138" s="19"/>
      <c r="E138" s="19"/>
      <c r="F138" s="19"/>
      <c r="G138" s="19"/>
      <c r="H138" s="19"/>
      <c r="I138" s="19"/>
    </row>
    <row r="139" spans="1:9" x14ac:dyDescent="0.45">
      <c r="A139" s="98"/>
      <c r="B139" s="98"/>
      <c r="C139" s="19"/>
      <c r="D139" s="98"/>
      <c r="E139" s="19"/>
      <c r="F139" s="98"/>
      <c r="G139" s="19"/>
      <c r="H139" s="98"/>
      <c r="I139" s="19"/>
    </row>
    <row r="140" spans="1:9" x14ac:dyDescent="0.45">
      <c r="A140" s="98"/>
      <c r="B140" s="98"/>
      <c r="C140" s="71"/>
      <c r="D140" s="98"/>
      <c r="E140" s="71"/>
      <c r="F140" s="98"/>
      <c r="G140" s="71"/>
      <c r="H140" s="98"/>
      <c r="I140" s="19"/>
    </row>
    <row r="141" spans="1:9" x14ac:dyDescent="0.45">
      <c r="A141" s="19"/>
      <c r="B141" s="98"/>
      <c r="C141" s="19"/>
      <c r="D141" s="98"/>
      <c r="E141" s="19"/>
      <c r="F141" s="98"/>
      <c r="G141" s="19"/>
      <c r="H141" s="98"/>
      <c r="I141" s="19"/>
    </row>
    <row r="142" spans="1:9" x14ac:dyDescent="0.45">
      <c r="A142" s="19"/>
      <c r="B142" s="19"/>
      <c r="C142" s="19"/>
      <c r="D142" s="19"/>
      <c r="E142" s="19"/>
      <c r="F142" s="19"/>
      <c r="G142" s="19"/>
      <c r="H142" s="19"/>
      <c r="I142" s="19"/>
    </row>
    <row r="143" spans="1:9" x14ac:dyDescent="0.45">
      <c r="A143" s="19"/>
      <c r="B143" s="19"/>
      <c r="C143" s="19"/>
      <c r="D143" s="19"/>
      <c r="E143" s="19"/>
      <c r="F143" s="19"/>
      <c r="G143" s="19"/>
      <c r="H143" s="19"/>
      <c r="I143" s="19"/>
    </row>
    <row r="144" spans="1:9" x14ac:dyDescent="0.45">
      <c r="A144" s="19"/>
      <c r="B144" s="19"/>
      <c r="C144" s="19"/>
      <c r="D144" s="19"/>
      <c r="E144" s="19"/>
      <c r="F144" s="19"/>
      <c r="G144" s="19"/>
      <c r="H144" s="19"/>
      <c r="I144" s="19"/>
    </row>
    <row r="145" spans="1:9" x14ac:dyDescent="0.45">
      <c r="A145" s="19"/>
      <c r="B145" s="19"/>
      <c r="C145" s="19"/>
      <c r="D145" s="19"/>
      <c r="E145" s="19"/>
      <c r="F145" s="19"/>
      <c r="G145" s="19"/>
      <c r="H145" s="19"/>
      <c r="I145" s="19"/>
    </row>
    <row r="146" spans="1:9" x14ac:dyDescent="0.45">
      <c r="A146" s="19"/>
      <c r="B146" s="19"/>
      <c r="C146" s="19"/>
      <c r="D146" s="19"/>
      <c r="E146" s="19"/>
      <c r="F146" s="19"/>
      <c r="G146" s="19"/>
      <c r="H146" s="19"/>
      <c r="I146" s="19"/>
    </row>
    <row r="147" spans="1:9" x14ac:dyDescent="0.45">
      <c r="A147" s="19"/>
      <c r="B147" s="19"/>
      <c r="C147" s="19"/>
      <c r="D147" s="19"/>
      <c r="E147" s="19"/>
      <c r="F147" s="19"/>
      <c r="G147" s="19"/>
      <c r="H147" s="19"/>
      <c r="I147" s="19"/>
    </row>
    <row r="148" spans="1:9" x14ac:dyDescent="0.45">
      <c r="A148" s="19"/>
      <c r="B148" s="98"/>
      <c r="C148" s="19"/>
      <c r="D148" s="98"/>
      <c r="E148" s="19"/>
      <c r="F148" s="98"/>
      <c r="G148" s="19"/>
      <c r="H148" s="98"/>
      <c r="I148" s="19"/>
    </row>
    <row r="149" spans="1:9" x14ac:dyDescent="0.45">
      <c r="A149" s="19"/>
      <c r="B149" s="19"/>
      <c r="C149" s="19"/>
      <c r="D149" s="19"/>
      <c r="E149" s="19"/>
      <c r="F149" s="19"/>
      <c r="G149" s="19"/>
      <c r="H149" s="19"/>
      <c r="I149" s="19"/>
    </row>
    <row r="150" spans="1:9" x14ac:dyDescent="0.45">
      <c r="A150" s="19"/>
      <c r="B150" s="70"/>
      <c r="C150" s="71"/>
      <c r="D150" s="70"/>
      <c r="E150" s="71"/>
      <c r="F150" s="70"/>
      <c r="G150" s="71"/>
      <c r="H150" s="70"/>
    </row>
    <row r="151" spans="1:9" x14ac:dyDescent="0.45">
      <c r="A151" s="19"/>
      <c r="B151" s="70"/>
      <c r="C151" s="71"/>
      <c r="D151" s="70"/>
      <c r="E151" s="71"/>
      <c r="F151" s="70"/>
      <c r="G151" s="71"/>
      <c r="H151" s="70"/>
    </row>
    <row r="152" spans="1:9" x14ac:dyDescent="0.45">
      <c r="A152" s="19"/>
      <c r="B152" s="19"/>
      <c r="C152" s="19"/>
      <c r="D152" s="19"/>
      <c r="E152" s="19"/>
      <c r="F152" s="19"/>
      <c r="G152" s="19"/>
      <c r="H152" s="19"/>
    </row>
  </sheetData>
  <mergeCells count="1">
    <mergeCell ref="V10:Y10"/>
  </mergeCells>
  <pageMargins left="0" right="0" top="0" bottom="0" header="0" footer="0"/>
  <pageSetup paperSize="8" scale="6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5"/>
  <sheetViews>
    <sheetView zoomScale="97" zoomScaleNormal="70" workbookViewId="0">
      <selection activeCell="A3" sqref="A3"/>
    </sheetView>
  </sheetViews>
  <sheetFormatPr defaultColWidth="8.6640625" defaultRowHeight="14.25" x14ac:dyDescent="0.45"/>
  <cols>
    <col min="1" max="1" width="18.33203125" customWidth="1"/>
    <col min="2" max="2" width="18.86328125" bestFit="1" customWidth="1"/>
    <col min="3" max="3" width="13" bestFit="1" customWidth="1"/>
    <col min="4" max="4" width="10.6640625" bestFit="1" customWidth="1"/>
    <col min="5" max="5" width="9.86328125" bestFit="1" customWidth="1"/>
    <col min="6" max="6" width="9" bestFit="1" customWidth="1"/>
    <col min="7" max="7" width="10.6640625" customWidth="1"/>
    <col min="9" max="9" width="13.33203125" customWidth="1"/>
    <col min="10" max="10" width="16.86328125" customWidth="1"/>
    <col min="11" max="11" width="15" bestFit="1" customWidth="1"/>
    <col min="13" max="13" width="16.6640625" bestFit="1" customWidth="1"/>
    <col min="14" max="14" width="16.53125" bestFit="1" customWidth="1"/>
    <col min="18" max="18" width="21.1328125" customWidth="1"/>
    <col min="20" max="21" width="15" bestFit="1" customWidth="1"/>
    <col min="22" max="22" width="10" customWidth="1"/>
    <col min="26" max="26" width="8.33203125" bestFit="1" customWidth="1"/>
    <col min="27" max="27" width="8.33203125" customWidth="1"/>
    <col min="28" max="28" width="21.1328125" customWidth="1"/>
    <col min="30" max="31" width="15" bestFit="1" customWidth="1"/>
    <col min="38" max="38" width="21.1328125" customWidth="1"/>
  </cols>
  <sheetData>
    <row r="1" spans="1:38" ht="23.25" x14ac:dyDescent="0.7">
      <c r="A1" s="1" t="s">
        <v>5</v>
      </c>
      <c r="B1" s="1"/>
    </row>
    <row r="2" spans="1:38" ht="23.25" x14ac:dyDescent="0.7">
      <c r="A2" s="1" t="s">
        <v>30</v>
      </c>
      <c r="B2" s="1"/>
      <c r="D2" s="3" t="s">
        <v>70</v>
      </c>
    </row>
    <row r="3" spans="1:38" ht="23.25" x14ac:dyDescent="0.7">
      <c r="A3" s="114" t="s">
        <v>103</v>
      </c>
      <c r="B3" s="3"/>
      <c r="W3" s="19"/>
      <c r="X3" s="19"/>
    </row>
    <row r="4" spans="1:38" x14ac:dyDescent="0.45">
      <c r="A4" s="2"/>
      <c r="B4" s="2"/>
      <c r="W4" s="19"/>
      <c r="X4" s="19"/>
    </row>
    <row r="5" spans="1:38" x14ac:dyDescent="0.45">
      <c r="A5" s="4" t="s">
        <v>6</v>
      </c>
      <c r="B5" s="99">
        <v>43619</v>
      </c>
      <c r="W5" s="19"/>
      <c r="X5" s="19"/>
    </row>
    <row r="6" spans="1:38" x14ac:dyDescent="0.45">
      <c r="A6" s="4" t="s">
        <v>7</v>
      </c>
      <c r="B6" s="107">
        <v>43654</v>
      </c>
      <c r="C6">
        <f>B6-B5</f>
        <v>35</v>
      </c>
      <c r="D6" t="s">
        <v>8</v>
      </c>
      <c r="W6" s="19"/>
      <c r="X6" s="19"/>
    </row>
    <row r="7" spans="1:38" x14ac:dyDescent="0.45">
      <c r="W7" s="19"/>
      <c r="X7" s="19"/>
    </row>
    <row r="8" spans="1:38" x14ac:dyDescent="0.45">
      <c r="W8" s="19"/>
      <c r="X8" s="19"/>
    </row>
    <row r="9" spans="1:38" x14ac:dyDescent="0.45">
      <c r="W9" s="19"/>
      <c r="X9" s="19"/>
    </row>
    <row r="10" spans="1:38" x14ac:dyDescent="0.45">
      <c r="W10" s="19"/>
      <c r="X10" s="19"/>
    </row>
    <row r="11" spans="1:38" x14ac:dyDescent="0.45">
      <c r="A11" s="18"/>
      <c r="B11" s="18"/>
      <c r="C11" s="18"/>
      <c r="D11" s="18"/>
      <c r="E11" s="19"/>
      <c r="F11" s="19"/>
      <c r="G11" s="20"/>
      <c r="H11" s="21"/>
      <c r="W11" s="19"/>
      <c r="X11" s="19"/>
    </row>
    <row r="12" spans="1:38" ht="15.75" x14ac:dyDescent="0.5">
      <c r="A12" s="17" t="s">
        <v>15</v>
      </c>
      <c r="B12" s="107">
        <v>43656</v>
      </c>
      <c r="C12" s="22" t="s">
        <v>17</v>
      </c>
      <c r="F12">
        <f>B12-B5</f>
        <v>37</v>
      </c>
      <c r="G12" t="s">
        <v>9</v>
      </c>
      <c r="J12" s="17" t="s">
        <v>15</v>
      </c>
      <c r="K12" s="107">
        <v>43686</v>
      </c>
      <c r="L12" s="22" t="s">
        <v>18</v>
      </c>
      <c r="T12" s="17" t="s">
        <v>15</v>
      </c>
      <c r="U12" s="107">
        <v>43802</v>
      </c>
      <c r="V12" s="22" t="s">
        <v>19</v>
      </c>
      <c r="X12" s="19"/>
      <c r="AD12" s="17" t="s">
        <v>15</v>
      </c>
      <c r="AE12" s="107">
        <v>43859</v>
      </c>
      <c r="AF12" s="22" t="s">
        <v>20</v>
      </c>
    </row>
    <row r="13" spans="1:38" x14ac:dyDescent="0.45">
      <c r="C13" s="21"/>
      <c r="J13" t="s">
        <v>16</v>
      </c>
      <c r="K13" s="175">
        <f>K12-B6</f>
        <v>32</v>
      </c>
      <c r="T13" t="s">
        <v>16</v>
      </c>
      <c r="U13">
        <f>U12-B6</f>
        <v>148</v>
      </c>
      <c r="X13" s="19"/>
      <c r="AD13" t="s">
        <v>16</v>
      </c>
      <c r="AE13" s="176">
        <f>AE12-B6</f>
        <v>205</v>
      </c>
    </row>
    <row r="14" spans="1:38" s="25" customFormat="1" ht="16.5" customHeight="1" x14ac:dyDescent="0.45">
      <c r="A14" s="205" t="s">
        <v>0</v>
      </c>
      <c r="B14" s="205" t="s">
        <v>1</v>
      </c>
      <c r="C14" s="207" t="s">
        <v>69</v>
      </c>
      <c r="D14" s="23" t="s">
        <v>24</v>
      </c>
      <c r="E14" s="10" t="s">
        <v>23</v>
      </c>
      <c r="F14" s="10" t="s">
        <v>2</v>
      </c>
      <c r="G14" s="10" t="s">
        <v>14</v>
      </c>
      <c r="H14" s="10" t="s">
        <v>3</v>
      </c>
      <c r="J14" s="205" t="s">
        <v>0</v>
      </c>
      <c r="K14" s="205" t="s">
        <v>1</v>
      </c>
      <c r="L14" s="23" t="s">
        <v>24</v>
      </c>
      <c r="M14" s="10" t="s">
        <v>23</v>
      </c>
      <c r="N14" s="10" t="s">
        <v>2</v>
      </c>
      <c r="O14" s="10" t="s">
        <v>14</v>
      </c>
      <c r="P14" s="10" t="s">
        <v>3</v>
      </c>
      <c r="Q14" s="10" t="s">
        <v>67</v>
      </c>
      <c r="R14" s="203" t="s">
        <v>29</v>
      </c>
      <c r="T14" s="205" t="s">
        <v>0</v>
      </c>
      <c r="U14" s="205" t="s">
        <v>1</v>
      </c>
      <c r="V14" s="23" t="s">
        <v>24</v>
      </c>
      <c r="W14" s="10" t="s">
        <v>23</v>
      </c>
      <c r="X14" s="10" t="s">
        <v>2</v>
      </c>
      <c r="Y14" s="10" t="s">
        <v>14</v>
      </c>
      <c r="Z14" s="10" t="s">
        <v>3</v>
      </c>
      <c r="AA14" s="10" t="s">
        <v>67</v>
      </c>
      <c r="AB14" s="203" t="s">
        <v>29</v>
      </c>
      <c r="AD14" s="205" t="s">
        <v>0</v>
      </c>
      <c r="AE14" s="205" t="s">
        <v>1</v>
      </c>
      <c r="AF14" s="23" t="s">
        <v>24</v>
      </c>
      <c r="AG14" s="10" t="s">
        <v>23</v>
      </c>
      <c r="AH14" s="10" t="s">
        <v>2</v>
      </c>
      <c r="AI14" s="10" t="s">
        <v>14</v>
      </c>
      <c r="AJ14" s="10" t="s">
        <v>3</v>
      </c>
      <c r="AK14" s="10" t="s">
        <v>67</v>
      </c>
      <c r="AL14" s="203" t="s">
        <v>29</v>
      </c>
    </row>
    <row r="15" spans="1:38" s="25" customFormat="1" x14ac:dyDescent="0.45">
      <c r="A15" s="206"/>
      <c r="B15" s="206"/>
      <c r="C15" s="208"/>
      <c r="D15" s="11" t="s">
        <v>25</v>
      </c>
      <c r="E15" s="11" t="s">
        <v>25</v>
      </c>
      <c r="F15" s="11" t="s">
        <v>26</v>
      </c>
      <c r="G15" s="11" t="s">
        <v>27</v>
      </c>
      <c r="H15" s="11" t="s">
        <v>28</v>
      </c>
      <c r="J15" s="206"/>
      <c r="K15" s="206"/>
      <c r="L15" s="11" t="s">
        <v>25</v>
      </c>
      <c r="M15" s="11" t="s">
        <v>25</v>
      </c>
      <c r="N15" s="11" t="s">
        <v>26</v>
      </c>
      <c r="O15" s="11" t="s">
        <v>27</v>
      </c>
      <c r="P15" s="11" t="s">
        <v>28</v>
      </c>
      <c r="Q15" s="11" t="s">
        <v>68</v>
      </c>
      <c r="R15" s="204"/>
      <c r="T15" s="206"/>
      <c r="U15" s="206"/>
      <c r="V15" s="11" t="s">
        <v>25</v>
      </c>
      <c r="W15" s="11" t="s">
        <v>25</v>
      </c>
      <c r="X15" s="11" t="s">
        <v>26</v>
      </c>
      <c r="Y15" s="11" t="s">
        <v>27</v>
      </c>
      <c r="Z15" s="11" t="s">
        <v>28</v>
      </c>
      <c r="AA15" s="11" t="s">
        <v>68</v>
      </c>
      <c r="AB15" s="204"/>
      <c r="AD15" s="206"/>
      <c r="AE15" s="206"/>
      <c r="AF15" s="11" t="s">
        <v>25</v>
      </c>
      <c r="AG15" s="11" t="s">
        <v>25</v>
      </c>
      <c r="AH15" s="11" t="s">
        <v>26</v>
      </c>
      <c r="AI15" s="11" t="s">
        <v>27</v>
      </c>
      <c r="AJ15" s="11" t="s">
        <v>28</v>
      </c>
      <c r="AK15" s="11" t="s">
        <v>68</v>
      </c>
      <c r="AL15" s="204"/>
    </row>
    <row r="16" spans="1:38" x14ac:dyDescent="0.45">
      <c r="A16" s="24" t="s">
        <v>4</v>
      </c>
      <c r="B16" s="24">
        <v>1</v>
      </c>
      <c r="C16" s="139"/>
      <c r="D16" s="140"/>
      <c r="E16" s="141"/>
      <c r="F16" s="142"/>
      <c r="G16" s="5">
        <f>PI()*(D16/2)^2*E16</f>
        <v>0</v>
      </c>
      <c r="H16" s="5" t="e">
        <f>G16/F16</f>
        <v>#DIV/0!</v>
      </c>
      <c r="I16" s="25"/>
      <c r="J16" s="24" t="s">
        <v>4</v>
      </c>
      <c r="K16" s="12">
        <v>1</v>
      </c>
      <c r="L16" s="140"/>
      <c r="M16" s="141"/>
      <c r="N16" s="142"/>
      <c r="O16" s="5">
        <f>PI()*(L16/2)^2*M16</f>
        <v>0</v>
      </c>
      <c r="P16" s="5" t="e">
        <f t="shared" ref="P16:P24" si="0">O16/N16</f>
        <v>#DIV/0!</v>
      </c>
      <c r="Q16" s="102" t="e">
        <f>1-P16/$H16</f>
        <v>#DIV/0!</v>
      </c>
      <c r="R16" s="6" t="e">
        <f>IF(Q16=100%,"chlorides","continues")</f>
        <v>#DIV/0!</v>
      </c>
      <c r="S16" s="25"/>
      <c r="T16" s="24" t="s">
        <v>4</v>
      </c>
      <c r="U16" s="12">
        <v>1</v>
      </c>
      <c r="V16" s="140"/>
      <c r="W16" s="141"/>
      <c r="X16" s="142"/>
      <c r="Y16" s="5">
        <f>PI()*(V16/2)^2*W16</f>
        <v>0</v>
      </c>
      <c r="Z16" s="5" t="e">
        <f t="shared" ref="Z16:Z24" si="1">Y16/X16</f>
        <v>#DIV/0!</v>
      </c>
      <c r="AA16" s="102" t="e">
        <f>1-Z16/$H16</f>
        <v>#DIV/0!</v>
      </c>
      <c r="AB16" s="6" t="e">
        <f>IF(AA16=100%,"chlorides","continues")</f>
        <v>#DIV/0!</v>
      </c>
      <c r="AC16" s="25"/>
      <c r="AD16" s="24" t="s">
        <v>4</v>
      </c>
      <c r="AE16" s="12">
        <v>1</v>
      </c>
      <c r="AF16" s="140"/>
      <c r="AG16" s="141"/>
      <c r="AH16" s="142"/>
      <c r="AI16" s="5">
        <f>PI()*(AF16/2)^2*AG16</f>
        <v>0</v>
      </c>
      <c r="AJ16" s="5" t="e">
        <f t="shared" ref="AJ16:AJ24" si="2">AI16/AH16</f>
        <v>#DIV/0!</v>
      </c>
      <c r="AK16" s="102" t="e">
        <f>1-AJ16/$H16</f>
        <v>#DIV/0!</v>
      </c>
      <c r="AL16" s="6" t="e">
        <f>IF(AK16=100%,"chlorides","continues")</f>
        <v>#DIV/0!</v>
      </c>
    </row>
    <row r="17" spans="1:38" x14ac:dyDescent="0.45">
      <c r="A17" s="27" t="s">
        <v>4</v>
      </c>
      <c r="B17" s="27">
        <v>2</v>
      </c>
      <c r="C17" s="143"/>
      <c r="D17" s="144"/>
      <c r="E17" s="144"/>
      <c r="F17" s="145"/>
      <c r="G17" s="6">
        <f t="shared" ref="G17:G33" si="3">PI()*(D17/2)^2*E17</f>
        <v>0</v>
      </c>
      <c r="H17" s="6" t="e">
        <f t="shared" ref="H17:H24" si="4">G17/F17</f>
        <v>#DIV/0!</v>
      </c>
      <c r="I17" s="25"/>
      <c r="J17" s="27" t="s">
        <v>4</v>
      </c>
      <c r="K17" s="13">
        <v>2</v>
      </c>
      <c r="L17" s="144"/>
      <c r="M17" s="144"/>
      <c r="N17" s="145"/>
      <c r="O17" s="6">
        <f t="shared" ref="O17:O33" si="5">PI()*(L17/2)^2*M17</f>
        <v>0</v>
      </c>
      <c r="P17" s="6" t="e">
        <f t="shared" si="0"/>
        <v>#DIV/0!</v>
      </c>
      <c r="Q17" s="103" t="e">
        <f t="shared" ref="Q17:Q33" si="6">1-P17/$H17</f>
        <v>#DIV/0!</v>
      </c>
      <c r="R17" s="6" t="e">
        <f t="shared" ref="R17:R33" si="7">IF(Q17=100%,"chlorides","continues")</f>
        <v>#DIV/0!</v>
      </c>
      <c r="S17" s="25"/>
      <c r="T17" s="27" t="s">
        <v>4</v>
      </c>
      <c r="U17" s="13">
        <v>2</v>
      </c>
      <c r="V17" s="144"/>
      <c r="W17" s="144"/>
      <c r="X17" s="145"/>
      <c r="Y17" s="6">
        <f t="shared" ref="Y17:Y33" si="8">PI()*(V17/2)^2*W17</f>
        <v>0</v>
      </c>
      <c r="Z17" s="6" t="e">
        <f t="shared" si="1"/>
        <v>#DIV/0!</v>
      </c>
      <c r="AA17" s="103" t="e">
        <f t="shared" ref="AA17:AA33" si="9">1-Z17/$H17</f>
        <v>#DIV/0!</v>
      </c>
      <c r="AB17" s="6" t="e">
        <f t="shared" ref="AB17:AB33" si="10">IF(AA17=100%,"chlorides","continues")</f>
        <v>#DIV/0!</v>
      </c>
      <c r="AC17" s="25"/>
      <c r="AD17" s="27" t="s">
        <v>4</v>
      </c>
      <c r="AE17" s="13">
        <v>2</v>
      </c>
      <c r="AF17" s="144"/>
      <c r="AG17" s="144"/>
      <c r="AH17" s="145"/>
      <c r="AI17" s="6">
        <f t="shared" ref="AI17:AI33" si="11">PI()*(AF17/2)^2*AG17</f>
        <v>0</v>
      </c>
      <c r="AJ17" s="6" t="e">
        <f t="shared" si="2"/>
        <v>#DIV/0!</v>
      </c>
      <c r="AK17" s="103" t="e">
        <f t="shared" ref="AK17:AK33" si="12">1-AJ17/$H17</f>
        <v>#DIV/0!</v>
      </c>
      <c r="AL17" s="6" t="e">
        <f t="shared" ref="AL17:AL33" si="13">IF(AK17=100%,"chlorides","continues")</f>
        <v>#DIV/0!</v>
      </c>
    </row>
    <row r="18" spans="1:38" x14ac:dyDescent="0.45">
      <c r="A18" s="27" t="s">
        <v>4</v>
      </c>
      <c r="B18" s="27">
        <v>3</v>
      </c>
      <c r="C18" s="143"/>
      <c r="D18" s="144"/>
      <c r="E18" s="144"/>
      <c r="F18" s="145"/>
      <c r="G18" s="6">
        <f t="shared" si="3"/>
        <v>0</v>
      </c>
      <c r="H18" s="6" t="e">
        <f t="shared" si="4"/>
        <v>#DIV/0!</v>
      </c>
      <c r="I18" s="25"/>
      <c r="J18" s="27" t="s">
        <v>4</v>
      </c>
      <c r="K18" s="13">
        <v>3</v>
      </c>
      <c r="L18" s="144"/>
      <c r="M18" s="144"/>
      <c r="N18" s="145"/>
      <c r="O18" s="6">
        <f t="shared" si="5"/>
        <v>0</v>
      </c>
      <c r="P18" s="6" t="e">
        <f t="shared" si="0"/>
        <v>#DIV/0!</v>
      </c>
      <c r="Q18" s="103" t="e">
        <f t="shared" si="6"/>
        <v>#DIV/0!</v>
      </c>
      <c r="R18" s="6" t="e">
        <f t="shared" si="7"/>
        <v>#DIV/0!</v>
      </c>
      <c r="S18" s="25"/>
      <c r="T18" s="27" t="s">
        <v>4</v>
      </c>
      <c r="U18" s="13">
        <v>3</v>
      </c>
      <c r="V18" s="144"/>
      <c r="W18" s="144"/>
      <c r="X18" s="145"/>
      <c r="Y18" s="6">
        <f t="shared" si="8"/>
        <v>0</v>
      </c>
      <c r="Z18" s="6" t="e">
        <f t="shared" si="1"/>
        <v>#DIV/0!</v>
      </c>
      <c r="AA18" s="103" t="e">
        <f t="shared" si="9"/>
        <v>#DIV/0!</v>
      </c>
      <c r="AB18" s="6" t="e">
        <f t="shared" si="10"/>
        <v>#DIV/0!</v>
      </c>
      <c r="AC18" s="25"/>
      <c r="AD18" s="27" t="s">
        <v>4</v>
      </c>
      <c r="AE18" s="13">
        <v>3</v>
      </c>
      <c r="AF18" s="144"/>
      <c r="AG18" s="144"/>
      <c r="AH18" s="145"/>
      <c r="AI18" s="6">
        <f t="shared" si="11"/>
        <v>0</v>
      </c>
      <c r="AJ18" s="6" t="e">
        <f t="shared" si="2"/>
        <v>#DIV/0!</v>
      </c>
      <c r="AK18" s="103" t="e">
        <f t="shared" si="12"/>
        <v>#DIV/0!</v>
      </c>
      <c r="AL18" s="6" t="e">
        <f t="shared" si="13"/>
        <v>#DIV/0!</v>
      </c>
    </row>
    <row r="19" spans="1:38" x14ac:dyDescent="0.45">
      <c r="A19" s="27" t="s">
        <v>4</v>
      </c>
      <c r="B19" s="27">
        <v>4</v>
      </c>
      <c r="C19" s="143"/>
      <c r="D19" s="144"/>
      <c r="E19" s="144"/>
      <c r="F19" s="145"/>
      <c r="G19" s="6">
        <f t="shared" si="3"/>
        <v>0</v>
      </c>
      <c r="H19" s="6" t="e">
        <f t="shared" si="4"/>
        <v>#DIV/0!</v>
      </c>
      <c r="I19" s="25"/>
      <c r="J19" s="27" t="s">
        <v>4</v>
      </c>
      <c r="K19" s="13">
        <v>4</v>
      </c>
      <c r="L19" s="144"/>
      <c r="M19" s="144"/>
      <c r="N19" s="145"/>
      <c r="O19" s="6">
        <f t="shared" si="5"/>
        <v>0</v>
      </c>
      <c r="P19" s="6" t="e">
        <f t="shared" si="0"/>
        <v>#DIV/0!</v>
      </c>
      <c r="Q19" s="103" t="e">
        <f t="shared" si="6"/>
        <v>#DIV/0!</v>
      </c>
      <c r="R19" s="6" t="e">
        <f t="shared" si="7"/>
        <v>#DIV/0!</v>
      </c>
      <c r="S19" s="25"/>
      <c r="T19" s="27" t="s">
        <v>4</v>
      </c>
      <c r="U19" s="13">
        <v>4</v>
      </c>
      <c r="V19" s="144"/>
      <c r="W19" s="144"/>
      <c r="X19" s="145"/>
      <c r="Y19" s="6">
        <f t="shared" si="8"/>
        <v>0</v>
      </c>
      <c r="Z19" s="6" t="e">
        <f t="shared" si="1"/>
        <v>#DIV/0!</v>
      </c>
      <c r="AA19" s="103" t="e">
        <f t="shared" si="9"/>
        <v>#DIV/0!</v>
      </c>
      <c r="AB19" s="6" t="e">
        <f t="shared" si="10"/>
        <v>#DIV/0!</v>
      </c>
      <c r="AC19" s="25"/>
      <c r="AD19" s="27" t="s">
        <v>4</v>
      </c>
      <c r="AE19" s="13">
        <v>4</v>
      </c>
      <c r="AF19" s="144"/>
      <c r="AG19" s="144"/>
      <c r="AH19" s="145"/>
      <c r="AI19" s="6">
        <f t="shared" si="11"/>
        <v>0</v>
      </c>
      <c r="AJ19" s="6" t="e">
        <f t="shared" si="2"/>
        <v>#DIV/0!</v>
      </c>
      <c r="AK19" s="103" t="e">
        <f t="shared" si="12"/>
        <v>#DIV/0!</v>
      </c>
      <c r="AL19" s="6" t="e">
        <f t="shared" si="13"/>
        <v>#DIV/0!</v>
      </c>
    </row>
    <row r="20" spans="1:38" x14ac:dyDescent="0.45">
      <c r="A20" s="27" t="s">
        <v>4</v>
      </c>
      <c r="B20" s="27">
        <v>5</v>
      </c>
      <c r="C20" s="143"/>
      <c r="D20" s="144"/>
      <c r="E20" s="144"/>
      <c r="F20" s="145"/>
      <c r="G20" s="6">
        <f t="shared" si="3"/>
        <v>0</v>
      </c>
      <c r="H20" s="6" t="e">
        <f t="shared" si="4"/>
        <v>#DIV/0!</v>
      </c>
      <c r="I20" s="25"/>
      <c r="J20" s="27" t="s">
        <v>4</v>
      </c>
      <c r="K20" s="13">
        <v>5</v>
      </c>
      <c r="L20" s="144"/>
      <c r="M20" s="144"/>
      <c r="N20" s="145"/>
      <c r="O20" s="6">
        <f t="shared" si="5"/>
        <v>0</v>
      </c>
      <c r="P20" s="6" t="e">
        <f t="shared" si="0"/>
        <v>#DIV/0!</v>
      </c>
      <c r="Q20" s="103" t="e">
        <f t="shared" si="6"/>
        <v>#DIV/0!</v>
      </c>
      <c r="R20" s="6" t="e">
        <f t="shared" si="7"/>
        <v>#DIV/0!</v>
      </c>
      <c r="S20" s="25"/>
      <c r="T20" s="27" t="s">
        <v>4</v>
      </c>
      <c r="U20" s="13">
        <v>5</v>
      </c>
      <c r="V20" s="144"/>
      <c r="W20" s="144"/>
      <c r="X20" s="145"/>
      <c r="Y20" s="6">
        <f t="shared" si="8"/>
        <v>0</v>
      </c>
      <c r="Z20" s="6" t="e">
        <f t="shared" si="1"/>
        <v>#DIV/0!</v>
      </c>
      <c r="AA20" s="103" t="e">
        <f t="shared" si="9"/>
        <v>#DIV/0!</v>
      </c>
      <c r="AB20" s="6" t="e">
        <f t="shared" si="10"/>
        <v>#DIV/0!</v>
      </c>
      <c r="AC20" s="25"/>
      <c r="AD20" s="27" t="s">
        <v>4</v>
      </c>
      <c r="AE20" s="13">
        <v>5</v>
      </c>
      <c r="AF20" s="144"/>
      <c r="AG20" s="144"/>
      <c r="AH20" s="145"/>
      <c r="AI20" s="6">
        <f t="shared" si="11"/>
        <v>0</v>
      </c>
      <c r="AJ20" s="6" t="e">
        <f t="shared" si="2"/>
        <v>#DIV/0!</v>
      </c>
      <c r="AK20" s="103" t="e">
        <f t="shared" si="12"/>
        <v>#DIV/0!</v>
      </c>
      <c r="AL20" s="6" t="e">
        <f t="shared" si="13"/>
        <v>#DIV/0!</v>
      </c>
    </row>
    <row r="21" spans="1:38" x14ac:dyDescent="0.45">
      <c r="A21" s="27" t="s">
        <v>4</v>
      </c>
      <c r="B21" s="27">
        <v>6</v>
      </c>
      <c r="C21" s="143"/>
      <c r="D21" s="144"/>
      <c r="E21" s="144"/>
      <c r="F21" s="145"/>
      <c r="G21" s="6">
        <f t="shared" si="3"/>
        <v>0</v>
      </c>
      <c r="H21" s="6" t="e">
        <f t="shared" si="4"/>
        <v>#DIV/0!</v>
      </c>
      <c r="I21" s="25"/>
      <c r="J21" s="27" t="s">
        <v>4</v>
      </c>
      <c r="K21" s="13">
        <v>6</v>
      </c>
      <c r="L21" s="144"/>
      <c r="M21" s="144"/>
      <c r="N21" s="145"/>
      <c r="O21" s="6">
        <f t="shared" si="5"/>
        <v>0</v>
      </c>
      <c r="P21" s="6" t="e">
        <f t="shared" si="0"/>
        <v>#DIV/0!</v>
      </c>
      <c r="Q21" s="103" t="e">
        <f t="shared" si="6"/>
        <v>#DIV/0!</v>
      </c>
      <c r="R21" s="6" t="e">
        <f t="shared" si="7"/>
        <v>#DIV/0!</v>
      </c>
      <c r="S21" s="25"/>
      <c r="T21" s="27" t="s">
        <v>4</v>
      </c>
      <c r="U21" s="13">
        <v>6</v>
      </c>
      <c r="V21" s="144"/>
      <c r="W21" s="144"/>
      <c r="X21" s="145"/>
      <c r="Y21" s="6">
        <f t="shared" si="8"/>
        <v>0</v>
      </c>
      <c r="Z21" s="6" t="e">
        <f t="shared" si="1"/>
        <v>#DIV/0!</v>
      </c>
      <c r="AA21" s="103" t="e">
        <f t="shared" si="9"/>
        <v>#DIV/0!</v>
      </c>
      <c r="AB21" s="6" t="e">
        <f t="shared" si="10"/>
        <v>#DIV/0!</v>
      </c>
      <c r="AC21" s="25"/>
      <c r="AD21" s="27" t="s">
        <v>4</v>
      </c>
      <c r="AE21" s="13">
        <v>6</v>
      </c>
      <c r="AF21" s="144"/>
      <c r="AG21" s="144"/>
      <c r="AH21" s="145"/>
      <c r="AI21" s="6">
        <f t="shared" si="11"/>
        <v>0</v>
      </c>
      <c r="AJ21" s="6" t="e">
        <f t="shared" si="2"/>
        <v>#DIV/0!</v>
      </c>
      <c r="AK21" s="103" t="e">
        <f t="shared" si="12"/>
        <v>#DIV/0!</v>
      </c>
      <c r="AL21" s="6" t="e">
        <f t="shared" si="13"/>
        <v>#DIV/0!</v>
      </c>
    </row>
    <row r="22" spans="1:38" x14ac:dyDescent="0.45">
      <c r="A22" s="27" t="s">
        <v>4</v>
      </c>
      <c r="B22" s="27">
        <v>7</v>
      </c>
      <c r="C22" s="143"/>
      <c r="D22" s="144"/>
      <c r="E22" s="144"/>
      <c r="F22" s="145"/>
      <c r="G22" s="6">
        <f t="shared" si="3"/>
        <v>0</v>
      </c>
      <c r="H22" s="6" t="e">
        <f t="shared" si="4"/>
        <v>#DIV/0!</v>
      </c>
      <c r="I22" s="25"/>
      <c r="J22" s="27" t="s">
        <v>4</v>
      </c>
      <c r="K22" s="13">
        <v>7</v>
      </c>
      <c r="L22" s="144"/>
      <c r="M22" s="144"/>
      <c r="N22" s="145"/>
      <c r="O22" s="6">
        <f t="shared" si="5"/>
        <v>0</v>
      </c>
      <c r="P22" s="6" t="e">
        <f t="shared" si="0"/>
        <v>#DIV/0!</v>
      </c>
      <c r="Q22" s="103" t="e">
        <f t="shared" si="6"/>
        <v>#DIV/0!</v>
      </c>
      <c r="R22" s="6" t="e">
        <f t="shared" si="7"/>
        <v>#DIV/0!</v>
      </c>
      <c r="S22" s="25"/>
      <c r="T22" s="27" t="s">
        <v>4</v>
      </c>
      <c r="U22" s="13">
        <v>7</v>
      </c>
      <c r="V22" s="144"/>
      <c r="W22" s="144"/>
      <c r="X22" s="145"/>
      <c r="Y22" s="6">
        <f t="shared" si="8"/>
        <v>0</v>
      </c>
      <c r="Z22" s="6" t="e">
        <f t="shared" si="1"/>
        <v>#DIV/0!</v>
      </c>
      <c r="AA22" s="103" t="e">
        <f t="shared" si="9"/>
        <v>#DIV/0!</v>
      </c>
      <c r="AB22" s="6" t="e">
        <f t="shared" si="10"/>
        <v>#DIV/0!</v>
      </c>
      <c r="AC22" s="25"/>
      <c r="AD22" s="27" t="s">
        <v>4</v>
      </c>
      <c r="AE22" s="13">
        <v>7</v>
      </c>
      <c r="AF22" s="144"/>
      <c r="AG22" s="144"/>
      <c r="AH22" s="145"/>
      <c r="AI22" s="6">
        <f t="shared" si="11"/>
        <v>0</v>
      </c>
      <c r="AJ22" s="6" t="e">
        <f t="shared" si="2"/>
        <v>#DIV/0!</v>
      </c>
      <c r="AK22" s="103" t="e">
        <f t="shared" si="12"/>
        <v>#DIV/0!</v>
      </c>
      <c r="AL22" s="6" t="e">
        <f t="shared" si="13"/>
        <v>#DIV/0!</v>
      </c>
    </row>
    <row r="23" spans="1:38" x14ac:dyDescent="0.45">
      <c r="A23" s="27" t="s">
        <v>4</v>
      </c>
      <c r="B23" s="27">
        <v>8</v>
      </c>
      <c r="C23" s="143"/>
      <c r="D23" s="144"/>
      <c r="E23" s="144"/>
      <c r="F23" s="145"/>
      <c r="G23" s="6">
        <f t="shared" si="3"/>
        <v>0</v>
      </c>
      <c r="H23" s="6" t="e">
        <f t="shared" si="4"/>
        <v>#DIV/0!</v>
      </c>
      <c r="I23" s="25"/>
      <c r="J23" s="27" t="s">
        <v>4</v>
      </c>
      <c r="K23" s="13">
        <v>8</v>
      </c>
      <c r="L23" s="144"/>
      <c r="M23" s="144"/>
      <c r="N23" s="145"/>
      <c r="O23" s="6">
        <f t="shared" si="5"/>
        <v>0</v>
      </c>
      <c r="P23" s="6" t="e">
        <f t="shared" si="0"/>
        <v>#DIV/0!</v>
      </c>
      <c r="Q23" s="103" t="e">
        <f t="shared" si="6"/>
        <v>#DIV/0!</v>
      </c>
      <c r="R23" s="6" t="e">
        <f t="shared" si="7"/>
        <v>#DIV/0!</v>
      </c>
      <c r="S23" s="25"/>
      <c r="T23" s="27" t="s">
        <v>4</v>
      </c>
      <c r="U23" s="13">
        <v>8</v>
      </c>
      <c r="V23" s="144"/>
      <c r="W23" s="144"/>
      <c r="X23" s="145"/>
      <c r="Y23" s="6">
        <f t="shared" si="8"/>
        <v>0</v>
      </c>
      <c r="Z23" s="6" t="e">
        <f t="shared" si="1"/>
        <v>#DIV/0!</v>
      </c>
      <c r="AA23" s="103" t="e">
        <f t="shared" si="9"/>
        <v>#DIV/0!</v>
      </c>
      <c r="AB23" s="6" t="e">
        <f t="shared" si="10"/>
        <v>#DIV/0!</v>
      </c>
      <c r="AC23" s="25"/>
      <c r="AD23" s="27" t="s">
        <v>4</v>
      </c>
      <c r="AE23" s="13">
        <v>8</v>
      </c>
      <c r="AF23" s="144"/>
      <c r="AG23" s="144"/>
      <c r="AH23" s="145"/>
      <c r="AI23" s="6">
        <f t="shared" si="11"/>
        <v>0</v>
      </c>
      <c r="AJ23" s="6" t="e">
        <f t="shared" si="2"/>
        <v>#DIV/0!</v>
      </c>
      <c r="AK23" s="103" t="e">
        <f t="shared" si="12"/>
        <v>#DIV/0!</v>
      </c>
      <c r="AL23" s="6" t="e">
        <f t="shared" si="13"/>
        <v>#DIV/0!</v>
      </c>
    </row>
    <row r="24" spans="1:38" x14ac:dyDescent="0.45">
      <c r="A24" s="27" t="s">
        <v>4</v>
      </c>
      <c r="B24" s="27">
        <v>9</v>
      </c>
      <c r="C24" s="143"/>
      <c r="D24" s="144"/>
      <c r="E24" s="144"/>
      <c r="F24" s="145"/>
      <c r="G24" s="6">
        <f t="shared" si="3"/>
        <v>0</v>
      </c>
      <c r="H24" s="6" t="e">
        <f t="shared" si="4"/>
        <v>#DIV/0!</v>
      </c>
      <c r="I24" s="25"/>
      <c r="J24" s="27" t="s">
        <v>4</v>
      </c>
      <c r="K24" s="13">
        <v>9</v>
      </c>
      <c r="L24" s="144"/>
      <c r="M24" s="144"/>
      <c r="N24" s="145"/>
      <c r="O24" s="6">
        <f t="shared" si="5"/>
        <v>0</v>
      </c>
      <c r="P24" s="6" t="e">
        <f t="shared" si="0"/>
        <v>#DIV/0!</v>
      </c>
      <c r="Q24" s="103" t="e">
        <f t="shared" si="6"/>
        <v>#DIV/0!</v>
      </c>
      <c r="R24" s="6" t="e">
        <f t="shared" si="7"/>
        <v>#DIV/0!</v>
      </c>
      <c r="S24" s="25"/>
      <c r="T24" s="27" t="s">
        <v>4</v>
      </c>
      <c r="U24" s="13">
        <v>9</v>
      </c>
      <c r="V24" s="144"/>
      <c r="W24" s="144"/>
      <c r="X24" s="145"/>
      <c r="Y24" s="6">
        <f t="shared" si="8"/>
        <v>0</v>
      </c>
      <c r="Z24" s="6" t="e">
        <f t="shared" si="1"/>
        <v>#DIV/0!</v>
      </c>
      <c r="AA24" s="103" t="e">
        <f t="shared" si="9"/>
        <v>#DIV/0!</v>
      </c>
      <c r="AB24" s="6" t="e">
        <f t="shared" si="10"/>
        <v>#DIV/0!</v>
      </c>
      <c r="AC24" s="25"/>
      <c r="AD24" s="27" t="s">
        <v>4</v>
      </c>
      <c r="AE24" s="13">
        <v>9</v>
      </c>
      <c r="AF24" s="144"/>
      <c r="AG24" s="144"/>
      <c r="AH24" s="145"/>
      <c r="AI24" s="6">
        <f t="shared" si="11"/>
        <v>0</v>
      </c>
      <c r="AJ24" s="6" t="e">
        <f t="shared" si="2"/>
        <v>#DIV/0!</v>
      </c>
      <c r="AK24" s="103" t="e">
        <f t="shared" si="12"/>
        <v>#DIV/0!</v>
      </c>
      <c r="AL24" s="6" t="e">
        <f t="shared" si="13"/>
        <v>#DIV/0!</v>
      </c>
    </row>
    <row r="25" spans="1:38" x14ac:dyDescent="0.45">
      <c r="A25" s="28" t="s">
        <v>13</v>
      </c>
      <c r="B25" s="28">
        <v>1</v>
      </c>
      <c r="C25" s="139"/>
      <c r="D25" s="141"/>
      <c r="E25" s="141"/>
      <c r="F25" s="142"/>
      <c r="G25" s="7">
        <f t="shared" si="3"/>
        <v>0</v>
      </c>
      <c r="H25" s="7" t="e">
        <f>G25/F25</f>
        <v>#DIV/0!</v>
      </c>
      <c r="I25" s="25"/>
      <c r="J25" s="28" t="s">
        <v>13</v>
      </c>
      <c r="K25" s="14">
        <v>1</v>
      </c>
      <c r="L25" s="141"/>
      <c r="M25" s="141"/>
      <c r="N25" s="142"/>
      <c r="O25" s="7">
        <f t="shared" si="5"/>
        <v>0</v>
      </c>
      <c r="P25" s="7" t="e">
        <f>O25/N25</f>
        <v>#DIV/0!</v>
      </c>
      <c r="Q25" s="104" t="e">
        <f t="shared" si="6"/>
        <v>#DIV/0!</v>
      </c>
      <c r="R25" s="7" t="e">
        <f t="shared" si="7"/>
        <v>#DIV/0!</v>
      </c>
      <c r="S25" s="25"/>
      <c r="T25" s="28" t="s">
        <v>13</v>
      </c>
      <c r="U25" s="14">
        <v>1</v>
      </c>
      <c r="V25" s="141"/>
      <c r="W25" s="141"/>
      <c r="X25" s="142"/>
      <c r="Y25" s="7">
        <f t="shared" si="8"/>
        <v>0</v>
      </c>
      <c r="Z25" s="7" t="e">
        <f>Y25/X25</f>
        <v>#DIV/0!</v>
      </c>
      <c r="AA25" s="104" t="e">
        <f t="shared" si="9"/>
        <v>#DIV/0!</v>
      </c>
      <c r="AB25" s="7" t="e">
        <f t="shared" si="10"/>
        <v>#DIV/0!</v>
      </c>
      <c r="AC25" s="25"/>
      <c r="AD25" s="28" t="s">
        <v>13</v>
      </c>
      <c r="AE25" s="14">
        <v>1</v>
      </c>
      <c r="AF25" s="141"/>
      <c r="AG25" s="141"/>
      <c r="AH25" s="142"/>
      <c r="AI25" s="7">
        <f t="shared" si="11"/>
        <v>0</v>
      </c>
      <c r="AJ25" s="7" t="e">
        <f>AI25/AH25</f>
        <v>#DIV/0!</v>
      </c>
      <c r="AK25" s="104" t="e">
        <f t="shared" si="12"/>
        <v>#DIV/0!</v>
      </c>
      <c r="AL25" s="7" t="e">
        <f t="shared" si="13"/>
        <v>#DIV/0!</v>
      </c>
    </row>
    <row r="26" spans="1:38" x14ac:dyDescent="0.45">
      <c r="A26" s="29" t="s">
        <v>13</v>
      </c>
      <c r="B26" s="29">
        <v>2</v>
      </c>
      <c r="C26" s="143"/>
      <c r="D26" s="144"/>
      <c r="E26" s="144"/>
      <c r="F26" s="145"/>
      <c r="G26" s="8">
        <f t="shared" si="3"/>
        <v>0</v>
      </c>
      <c r="H26" s="8" t="e">
        <f t="shared" ref="H26:H33" si="14">G26/F26</f>
        <v>#DIV/0!</v>
      </c>
      <c r="I26" s="25"/>
      <c r="J26" s="29" t="s">
        <v>13</v>
      </c>
      <c r="K26" s="15">
        <v>2</v>
      </c>
      <c r="L26" s="144"/>
      <c r="M26" s="144"/>
      <c r="N26" s="145"/>
      <c r="O26" s="8">
        <f t="shared" si="5"/>
        <v>0</v>
      </c>
      <c r="P26" s="8" t="e">
        <f t="shared" ref="P26:P33" si="15">O26/N26</f>
        <v>#DIV/0!</v>
      </c>
      <c r="Q26" s="105" t="e">
        <f t="shared" si="6"/>
        <v>#DIV/0!</v>
      </c>
      <c r="R26" s="8" t="e">
        <f t="shared" si="7"/>
        <v>#DIV/0!</v>
      </c>
      <c r="S26" s="25"/>
      <c r="T26" s="29" t="s">
        <v>13</v>
      </c>
      <c r="U26" s="15">
        <v>2</v>
      </c>
      <c r="V26" s="144"/>
      <c r="W26" s="144"/>
      <c r="X26" s="145"/>
      <c r="Y26" s="8">
        <f t="shared" si="8"/>
        <v>0</v>
      </c>
      <c r="Z26" s="8" t="e">
        <f t="shared" ref="Z26:Z33" si="16">Y26/X26</f>
        <v>#DIV/0!</v>
      </c>
      <c r="AA26" s="105" t="e">
        <f t="shared" si="9"/>
        <v>#DIV/0!</v>
      </c>
      <c r="AB26" s="8" t="e">
        <f t="shared" si="10"/>
        <v>#DIV/0!</v>
      </c>
      <c r="AC26" s="25"/>
      <c r="AD26" s="29" t="s">
        <v>13</v>
      </c>
      <c r="AE26" s="15">
        <v>2</v>
      </c>
      <c r="AF26" s="144"/>
      <c r="AG26" s="144"/>
      <c r="AH26" s="145"/>
      <c r="AI26" s="8">
        <f t="shared" si="11"/>
        <v>0</v>
      </c>
      <c r="AJ26" s="8" t="e">
        <f t="shared" ref="AJ26:AJ33" si="17">AI26/AH26</f>
        <v>#DIV/0!</v>
      </c>
      <c r="AK26" s="105" t="e">
        <f t="shared" si="12"/>
        <v>#DIV/0!</v>
      </c>
      <c r="AL26" s="8" t="e">
        <f t="shared" si="13"/>
        <v>#DIV/0!</v>
      </c>
    </row>
    <row r="27" spans="1:38" x14ac:dyDescent="0.45">
      <c r="A27" s="29" t="s">
        <v>13</v>
      </c>
      <c r="B27" s="29">
        <v>3</v>
      </c>
      <c r="C27" s="143"/>
      <c r="D27" s="144"/>
      <c r="E27" s="144"/>
      <c r="F27" s="145"/>
      <c r="G27" s="8">
        <f t="shared" si="3"/>
        <v>0</v>
      </c>
      <c r="H27" s="8" t="e">
        <f t="shared" si="14"/>
        <v>#DIV/0!</v>
      </c>
      <c r="I27" s="25"/>
      <c r="J27" s="29" t="s">
        <v>13</v>
      </c>
      <c r="K27" s="15">
        <v>3</v>
      </c>
      <c r="L27" s="144"/>
      <c r="M27" s="144"/>
      <c r="N27" s="145"/>
      <c r="O27" s="8">
        <f t="shared" si="5"/>
        <v>0</v>
      </c>
      <c r="P27" s="8" t="e">
        <f t="shared" si="15"/>
        <v>#DIV/0!</v>
      </c>
      <c r="Q27" s="105" t="e">
        <f t="shared" si="6"/>
        <v>#DIV/0!</v>
      </c>
      <c r="R27" s="8" t="e">
        <f t="shared" si="7"/>
        <v>#DIV/0!</v>
      </c>
      <c r="S27" s="25"/>
      <c r="T27" s="29" t="s">
        <v>13</v>
      </c>
      <c r="U27" s="15">
        <v>3</v>
      </c>
      <c r="V27" s="144"/>
      <c r="W27" s="144"/>
      <c r="X27" s="145"/>
      <c r="Y27" s="8">
        <f t="shared" si="8"/>
        <v>0</v>
      </c>
      <c r="Z27" s="8" t="e">
        <f t="shared" si="16"/>
        <v>#DIV/0!</v>
      </c>
      <c r="AA27" s="105" t="e">
        <f t="shared" si="9"/>
        <v>#DIV/0!</v>
      </c>
      <c r="AB27" s="8" t="e">
        <f t="shared" si="10"/>
        <v>#DIV/0!</v>
      </c>
      <c r="AC27" s="25"/>
      <c r="AD27" s="29" t="s">
        <v>13</v>
      </c>
      <c r="AE27" s="15">
        <v>3</v>
      </c>
      <c r="AF27" s="144"/>
      <c r="AG27" s="144"/>
      <c r="AH27" s="145"/>
      <c r="AI27" s="8">
        <f t="shared" si="11"/>
        <v>0</v>
      </c>
      <c r="AJ27" s="8" t="e">
        <f t="shared" si="17"/>
        <v>#DIV/0!</v>
      </c>
      <c r="AK27" s="105" t="e">
        <f t="shared" si="12"/>
        <v>#DIV/0!</v>
      </c>
      <c r="AL27" s="8" t="e">
        <f t="shared" si="13"/>
        <v>#DIV/0!</v>
      </c>
    </row>
    <row r="28" spans="1:38" x14ac:dyDescent="0.45">
      <c r="A28" s="29" t="s">
        <v>13</v>
      </c>
      <c r="B28" s="29">
        <v>4</v>
      </c>
      <c r="C28" s="143"/>
      <c r="D28" s="144"/>
      <c r="E28" s="144"/>
      <c r="F28" s="145"/>
      <c r="G28" s="8">
        <f t="shared" si="3"/>
        <v>0</v>
      </c>
      <c r="H28" s="8" t="e">
        <f t="shared" si="14"/>
        <v>#DIV/0!</v>
      </c>
      <c r="I28" s="25"/>
      <c r="J28" s="29" t="s">
        <v>13</v>
      </c>
      <c r="K28" s="15">
        <v>4</v>
      </c>
      <c r="L28" s="144"/>
      <c r="M28" s="144"/>
      <c r="N28" s="145"/>
      <c r="O28" s="8">
        <f t="shared" si="5"/>
        <v>0</v>
      </c>
      <c r="P28" s="8" t="e">
        <f t="shared" si="15"/>
        <v>#DIV/0!</v>
      </c>
      <c r="Q28" s="105" t="e">
        <f t="shared" si="6"/>
        <v>#DIV/0!</v>
      </c>
      <c r="R28" s="8" t="e">
        <f t="shared" si="7"/>
        <v>#DIV/0!</v>
      </c>
      <c r="S28" s="25"/>
      <c r="T28" s="29" t="s">
        <v>13</v>
      </c>
      <c r="U28" s="15">
        <v>4</v>
      </c>
      <c r="V28" s="144"/>
      <c r="W28" s="144"/>
      <c r="X28" s="145"/>
      <c r="Y28" s="8">
        <f t="shared" si="8"/>
        <v>0</v>
      </c>
      <c r="Z28" s="8" t="e">
        <f t="shared" si="16"/>
        <v>#DIV/0!</v>
      </c>
      <c r="AA28" s="105" t="e">
        <f t="shared" si="9"/>
        <v>#DIV/0!</v>
      </c>
      <c r="AB28" s="8" t="e">
        <f t="shared" si="10"/>
        <v>#DIV/0!</v>
      </c>
      <c r="AC28" s="25"/>
      <c r="AD28" s="29" t="s">
        <v>13</v>
      </c>
      <c r="AE28" s="15">
        <v>4</v>
      </c>
      <c r="AF28" s="144"/>
      <c r="AG28" s="144"/>
      <c r="AH28" s="145"/>
      <c r="AI28" s="8">
        <f t="shared" si="11"/>
        <v>0</v>
      </c>
      <c r="AJ28" s="8" t="e">
        <f t="shared" si="17"/>
        <v>#DIV/0!</v>
      </c>
      <c r="AK28" s="105" t="e">
        <f t="shared" si="12"/>
        <v>#DIV/0!</v>
      </c>
      <c r="AL28" s="8" t="e">
        <f t="shared" si="13"/>
        <v>#DIV/0!</v>
      </c>
    </row>
    <row r="29" spans="1:38" x14ac:dyDescent="0.45">
      <c r="A29" s="29" t="s">
        <v>13</v>
      </c>
      <c r="B29" s="29">
        <v>5</v>
      </c>
      <c r="C29" s="143"/>
      <c r="D29" s="144"/>
      <c r="E29" s="144"/>
      <c r="F29" s="145"/>
      <c r="G29" s="8">
        <f t="shared" si="3"/>
        <v>0</v>
      </c>
      <c r="H29" s="8" t="e">
        <f t="shared" si="14"/>
        <v>#DIV/0!</v>
      </c>
      <c r="I29" s="25"/>
      <c r="J29" s="29" t="s">
        <v>13</v>
      </c>
      <c r="K29" s="15">
        <v>5</v>
      </c>
      <c r="L29" s="144"/>
      <c r="M29" s="144"/>
      <c r="N29" s="145"/>
      <c r="O29" s="8">
        <f t="shared" si="5"/>
        <v>0</v>
      </c>
      <c r="P29" s="8" t="e">
        <f t="shared" si="15"/>
        <v>#DIV/0!</v>
      </c>
      <c r="Q29" s="105" t="e">
        <f t="shared" si="6"/>
        <v>#DIV/0!</v>
      </c>
      <c r="R29" s="8" t="e">
        <f t="shared" si="7"/>
        <v>#DIV/0!</v>
      </c>
      <c r="S29" s="25"/>
      <c r="T29" s="29" t="s">
        <v>13</v>
      </c>
      <c r="U29" s="15">
        <v>5</v>
      </c>
      <c r="V29" s="144"/>
      <c r="W29" s="144"/>
      <c r="X29" s="145"/>
      <c r="Y29" s="8">
        <f t="shared" si="8"/>
        <v>0</v>
      </c>
      <c r="Z29" s="8" t="e">
        <f t="shared" si="16"/>
        <v>#DIV/0!</v>
      </c>
      <c r="AA29" s="105" t="e">
        <f t="shared" si="9"/>
        <v>#DIV/0!</v>
      </c>
      <c r="AB29" s="8" t="e">
        <f t="shared" si="10"/>
        <v>#DIV/0!</v>
      </c>
      <c r="AC29" s="25"/>
      <c r="AD29" s="29" t="s">
        <v>13</v>
      </c>
      <c r="AE29" s="15">
        <v>5</v>
      </c>
      <c r="AF29" s="144"/>
      <c r="AG29" s="144"/>
      <c r="AH29" s="145"/>
      <c r="AI29" s="8">
        <f t="shared" si="11"/>
        <v>0</v>
      </c>
      <c r="AJ29" s="8" t="e">
        <f t="shared" si="17"/>
        <v>#DIV/0!</v>
      </c>
      <c r="AK29" s="105" t="e">
        <f t="shared" si="12"/>
        <v>#DIV/0!</v>
      </c>
      <c r="AL29" s="8" t="e">
        <f t="shared" si="13"/>
        <v>#DIV/0!</v>
      </c>
    </row>
    <row r="30" spans="1:38" x14ac:dyDescent="0.45">
      <c r="A30" s="29" t="s">
        <v>13</v>
      </c>
      <c r="B30" s="29">
        <v>6</v>
      </c>
      <c r="C30" s="143"/>
      <c r="D30" s="144"/>
      <c r="E30" s="144"/>
      <c r="F30" s="145"/>
      <c r="G30" s="8">
        <f t="shared" si="3"/>
        <v>0</v>
      </c>
      <c r="H30" s="8" t="e">
        <f t="shared" si="14"/>
        <v>#DIV/0!</v>
      </c>
      <c r="I30" s="25"/>
      <c r="J30" s="29" t="s">
        <v>13</v>
      </c>
      <c r="K30" s="15">
        <v>6</v>
      </c>
      <c r="L30" s="144"/>
      <c r="M30" s="144"/>
      <c r="N30" s="145"/>
      <c r="O30" s="8">
        <f t="shared" si="5"/>
        <v>0</v>
      </c>
      <c r="P30" s="8" t="e">
        <f t="shared" si="15"/>
        <v>#DIV/0!</v>
      </c>
      <c r="Q30" s="105" t="e">
        <f t="shared" si="6"/>
        <v>#DIV/0!</v>
      </c>
      <c r="R30" s="8" t="e">
        <f t="shared" si="7"/>
        <v>#DIV/0!</v>
      </c>
      <c r="S30" s="25"/>
      <c r="T30" s="29" t="s">
        <v>13</v>
      </c>
      <c r="U30" s="15">
        <v>6</v>
      </c>
      <c r="V30" s="144"/>
      <c r="W30" s="144"/>
      <c r="X30" s="145"/>
      <c r="Y30" s="8">
        <f t="shared" si="8"/>
        <v>0</v>
      </c>
      <c r="Z30" s="8" t="e">
        <f t="shared" si="16"/>
        <v>#DIV/0!</v>
      </c>
      <c r="AA30" s="105" t="e">
        <f t="shared" si="9"/>
        <v>#DIV/0!</v>
      </c>
      <c r="AB30" s="8" t="e">
        <f t="shared" si="10"/>
        <v>#DIV/0!</v>
      </c>
      <c r="AC30" s="25"/>
      <c r="AD30" s="29" t="s">
        <v>13</v>
      </c>
      <c r="AE30" s="15">
        <v>6</v>
      </c>
      <c r="AF30" s="144"/>
      <c r="AG30" s="144"/>
      <c r="AH30" s="145"/>
      <c r="AI30" s="8">
        <f t="shared" si="11"/>
        <v>0</v>
      </c>
      <c r="AJ30" s="8" t="e">
        <f t="shared" si="17"/>
        <v>#DIV/0!</v>
      </c>
      <c r="AK30" s="105" t="e">
        <f t="shared" si="12"/>
        <v>#DIV/0!</v>
      </c>
      <c r="AL30" s="8" t="e">
        <f t="shared" si="13"/>
        <v>#DIV/0!</v>
      </c>
    </row>
    <row r="31" spans="1:38" x14ac:dyDescent="0.45">
      <c r="A31" s="29" t="s">
        <v>13</v>
      </c>
      <c r="B31" s="29">
        <v>7</v>
      </c>
      <c r="C31" s="143"/>
      <c r="D31" s="144"/>
      <c r="E31" s="144"/>
      <c r="F31" s="145"/>
      <c r="G31" s="8">
        <f t="shared" si="3"/>
        <v>0</v>
      </c>
      <c r="H31" s="8" t="e">
        <f t="shared" si="14"/>
        <v>#DIV/0!</v>
      </c>
      <c r="I31" s="25"/>
      <c r="J31" s="29" t="s">
        <v>13</v>
      </c>
      <c r="K31" s="15">
        <v>7</v>
      </c>
      <c r="L31" s="144"/>
      <c r="M31" s="144"/>
      <c r="N31" s="145"/>
      <c r="O31" s="8">
        <f t="shared" si="5"/>
        <v>0</v>
      </c>
      <c r="P31" s="8" t="e">
        <f t="shared" si="15"/>
        <v>#DIV/0!</v>
      </c>
      <c r="Q31" s="105" t="e">
        <f t="shared" si="6"/>
        <v>#DIV/0!</v>
      </c>
      <c r="R31" s="8" t="e">
        <f t="shared" si="7"/>
        <v>#DIV/0!</v>
      </c>
      <c r="S31" s="25"/>
      <c r="T31" s="29" t="s">
        <v>13</v>
      </c>
      <c r="U31" s="15">
        <v>7</v>
      </c>
      <c r="V31" s="144"/>
      <c r="W31" s="144"/>
      <c r="X31" s="145"/>
      <c r="Y31" s="8">
        <f t="shared" si="8"/>
        <v>0</v>
      </c>
      <c r="Z31" s="8" t="e">
        <f t="shared" si="16"/>
        <v>#DIV/0!</v>
      </c>
      <c r="AA31" s="105" t="e">
        <f t="shared" si="9"/>
        <v>#DIV/0!</v>
      </c>
      <c r="AB31" s="8" t="e">
        <f t="shared" si="10"/>
        <v>#DIV/0!</v>
      </c>
      <c r="AC31" s="25"/>
      <c r="AD31" s="29" t="s">
        <v>13</v>
      </c>
      <c r="AE31" s="15">
        <v>7</v>
      </c>
      <c r="AF31" s="144"/>
      <c r="AG31" s="144"/>
      <c r="AH31" s="145"/>
      <c r="AI31" s="8">
        <f t="shared" si="11"/>
        <v>0</v>
      </c>
      <c r="AJ31" s="8" t="e">
        <f t="shared" si="17"/>
        <v>#DIV/0!</v>
      </c>
      <c r="AK31" s="105" t="e">
        <f t="shared" si="12"/>
        <v>#DIV/0!</v>
      </c>
      <c r="AL31" s="8" t="e">
        <f t="shared" si="13"/>
        <v>#DIV/0!</v>
      </c>
    </row>
    <row r="32" spans="1:38" x14ac:dyDescent="0.45">
      <c r="A32" s="29" t="s">
        <v>13</v>
      </c>
      <c r="B32" s="29">
        <v>8</v>
      </c>
      <c r="C32" s="143"/>
      <c r="D32" s="144"/>
      <c r="E32" s="144"/>
      <c r="F32" s="145"/>
      <c r="G32" s="8">
        <f t="shared" si="3"/>
        <v>0</v>
      </c>
      <c r="H32" s="8" t="e">
        <f t="shared" si="14"/>
        <v>#DIV/0!</v>
      </c>
      <c r="I32" s="25"/>
      <c r="J32" s="29" t="s">
        <v>13</v>
      </c>
      <c r="K32" s="15">
        <v>8</v>
      </c>
      <c r="L32" s="144"/>
      <c r="M32" s="144"/>
      <c r="N32" s="145"/>
      <c r="O32" s="8">
        <f t="shared" si="5"/>
        <v>0</v>
      </c>
      <c r="P32" s="8" t="e">
        <f t="shared" si="15"/>
        <v>#DIV/0!</v>
      </c>
      <c r="Q32" s="105" t="e">
        <f t="shared" si="6"/>
        <v>#DIV/0!</v>
      </c>
      <c r="R32" s="8" t="e">
        <f t="shared" si="7"/>
        <v>#DIV/0!</v>
      </c>
      <c r="S32" s="25"/>
      <c r="T32" s="29" t="s">
        <v>13</v>
      </c>
      <c r="U32" s="15">
        <v>8</v>
      </c>
      <c r="V32" s="144"/>
      <c r="W32" s="144"/>
      <c r="X32" s="145"/>
      <c r="Y32" s="8">
        <f t="shared" si="8"/>
        <v>0</v>
      </c>
      <c r="Z32" s="8" t="e">
        <f t="shared" si="16"/>
        <v>#DIV/0!</v>
      </c>
      <c r="AA32" s="105" t="e">
        <f t="shared" si="9"/>
        <v>#DIV/0!</v>
      </c>
      <c r="AB32" s="8" t="e">
        <f t="shared" si="10"/>
        <v>#DIV/0!</v>
      </c>
      <c r="AC32" s="25"/>
      <c r="AD32" s="29" t="s">
        <v>13</v>
      </c>
      <c r="AE32" s="15">
        <v>8</v>
      </c>
      <c r="AF32" s="144"/>
      <c r="AG32" s="144"/>
      <c r="AH32" s="145"/>
      <c r="AI32" s="8">
        <f t="shared" si="11"/>
        <v>0</v>
      </c>
      <c r="AJ32" s="8" t="e">
        <f t="shared" si="17"/>
        <v>#DIV/0!</v>
      </c>
      <c r="AK32" s="105" t="e">
        <f t="shared" si="12"/>
        <v>#DIV/0!</v>
      </c>
      <c r="AL32" s="8" t="e">
        <f t="shared" si="13"/>
        <v>#DIV/0!</v>
      </c>
    </row>
    <row r="33" spans="1:38" x14ac:dyDescent="0.45">
      <c r="A33" s="30" t="s">
        <v>13</v>
      </c>
      <c r="B33" s="30">
        <v>9</v>
      </c>
      <c r="C33" s="146"/>
      <c r="D33" s="147"/>
      <c r="E33" s="147"/>
      <c r="F33" s="148"/>
      <c r="G33" s="9">
        <f t="shared" si="3"/>
        <v>0</v>
      </c>
      <c r="H33" s="9" t="e">
        <f t="shared" si="14"/>
        <v>#DIV/0!</v>
      </c>
      <c r="I33" s="25"/>
      <c r="J33" s="30" t="s">
        <v>13</v>
      </c>
      <c r="K33" s="16">
        <v>9</v>
      </c>
      <c r="L33" s="147"/>
      <c r="M33" s="147"/>
      <c r="N33" s="148"/>
      <c r="O33" s="9">
        <f t="shared" si="5"/>
        <v>0</v>
      </c>
      <c r="P33" s="9" t="e">
        <f t="shared" si="15"/>
        <v>#DIV/0!</v>
      </c>
      <c r="Q33" s="106" t="e">
        <f t="shared" si="6"/>
        <v>#DIV/0!</v>
      </c>
      <c r="R33" s="9" t="e">
        <f t="shared" si="7"/>
        <v>#DIV/0!</v>
      </c>
      <c r="S33" s="25"/>
      <c r="T33" s="30" t="s">
        <v>13</v>
      </c>
      <c r="U33" s="16">
        <v>9</v>
      </c>
      <c r="V33" s="147"/>
      <c r="W33" s="147"/>
      <c r="X33" s="148"/>
      <c r="Y33" s="9">
        <f t="shared" si="8"/>
        <v>0</v>
      </c>
      <c r="Z33" s="9" t="e">
        <f t="shared" si="16"/>
        <v>#DIV/0!</v>
      </c>
      <c r="AA33" s="106" t="e">
        <f t="shared" si="9"/>
        <v>#DIV/0!</v>
      </c>
      <c r="AB33" s="9" t="e">
        <f t="shared" si="10"/>
        <v>#DIV/0!</v>
      </c>
      <c r="AC33" s="25"/>
      <c r="AD33" s="30" t="s">
        <v>13</v>
      </c>
      <c r="AE33" s="16">
        <v>9</v>
      </c>
      <c r="AF33" s="147"/>
      <c r="AG33" s="147"/>
      <c r="AH33" s="148"/>
      <c r="AI33" s="9">
        <f t="shared" si="11"/>
        <v>0</v>
      </c>
      <c r="AJ33" s="9" t="e">
        <f t="shared" si="17"/>
        <v>#DIV/0!</v>
      </c>
      <c r="AK33" s="106" t="e">
        <f t="shared" si="12"/>
        <v>#DIV/0!</v>
      </c>
      <c r="AL33" s="9" t="e">
        <f t="shared" si="13"/>
        <v>#DIV/0!</v>
      </c>
    </row>
    <row r="34" spans="1:38" x14ac:dyDescent="0.45">
      <c r="W34" s="19"/>
      <c r="X34" s="19"/>
    </row>
    <row r="35" spans="1:38" s="25" customFormat="1" x14ac:dyDescent="0.45">
      <c r="AE35" s="31"/>
      <c r="AF35" s="31"/>
    </row>
    <row r="36" spans="1:38" s="25" customFormat="1" x14ac:dyDescent="0.45">
      <c r="D36" s="209" t="s">
        <v>3</v>
      </c>
      <c r="E36" s="210"/>
      <c r="L36" s="209" t="s">
        <v>3</v>
      </c>
      <c r="M36" s="210"/>
      <c r="V36" s="209" t="s">
        <v>3</v>
      </c>
      <c r="W36" s="210"/>
      <c r="AF36" s="209" t="s">
        <v>3</v>
      </c>
      <c r="AG36" s="210"/>
    </row>
    <row r="37" spans="1:38" s="25" customFormat="1" x14ac:dyDescent="0.45">
      <c r="D37" s="100" t="s">
        <v>4</v>
      </c>
      <c r="E37" s="101" t="s">
        <v>13</v>
      </c>
      <c r="F37" s="32"/>
      <c r="L37" s="100" t="s">
        <v>4</v>
      </c>
      <c r="M37" s="101" t="s">
        <v>13</v>
      </c>
      <c r="V37" s="100" t="s">
        <v>4</v>
      </c>
      <c r="W37" s="101" t="s">
        <v>13</v>
      </c>
      <c r="AF37" s="100" t="s">
        <v>4</v>
      </c>
      <c r="AG37" s="101" t="s">
        <v>13</v>
      </c>
    </row>
    <row r="38" spans="1:38" s="25" customFormat="1" x14ac:dyDescent="0.45">
      <c r="C38" s="26" t="s">
        <v>10</v>
      </c>
      <c r="D38" s="33" t="e">
        <f>AVERAGE(H16:H24)</f>
        <v>#DIV/0!</v>
      </c>
      <c r="E38" s="34" t="e">
        <f>AVERAGE(H25:H33)</f>
        <v>#DIV/0!</v>
      </c>
      <c r="F38" s="32"/>
      <c r="K38" s="26" t="s">
        <v>10</v>
      </c>
      <c r="L38" s="33" t="e">
        <f>AVERAGE(P16:P24)</f>
        <v>#DIV/0!</v>
      </c>
      <c r="M38" s="34" t="e">
        <f>AVERAGE(P25:P33)</f>
        <v>#DIV/0!</v>
      </c>
      <c r="U38" s="26" t="s">
        <v>10</v>
      </c>
      <c r="V38" s="33" t="e">
        <f>AVERAGE(Z16:Z24)</f>
        <v>#DIV/0!</v>
      </c>
      <c r="W38" s="34" t="e">
        <f>AVERAGE(Z25:Z33)</f>
        <v>#DIV/0!</v>
      </c>
      <c r="AE38" s="26" t="s">
        <v>10</v>
      </c>
      <c r="AF38" s="33" t="e">
        <f>AVERAGE(AJ16:AJ24)</f>
        <v>#DIV/0!</v>
      </c>
      <c r="AG38" s="34" t="e">
        <f>AVERAGE(AJ25:AJ33)</f>
        <v>#DIV/0!</v>
      </c>
    </row>
    <row r="39" spans="1:38" s="25" customFormat="1" x14ac:dyDescent="0.45">
      <c r="C39" s="26" t="s">
        <v>11</v>
      </c>
      <c r="D39" s="33" t="e">
        <f>_xlfn.STDEV.S(H16:H24)</f>
        <v>#DIV/0!</v>
      </c>
      <c r="E39" s="34" t="e">
        <f>_xlfn.STDEV.S(H25:H33)</f>
        <v>#DIV/0!</v>
      </c>
      <c r="F39" s="32"/>
      <c r="K39" s="26" t="s">
        <v>11</v>
      </c>
      <c r="L39" s="33" t="e">
        <f>_xlfn.STDEV.S(P16:P24)</f>
        <v>#DIV/0!</v>
      </c>
      <c r="M39" s="34" t="e">
        <f>_xlfn.STDEV.S(P25:P33)</f>
        <v>#DIV/0!</v>
      </c>
      <c r="U39" s="26" t="s">
        <v>11</v>
      </c>
      <c r="V39" s="33" t="e">
        <f>_xlfn.STDEV.S(Z16:Z24)</f>
        <v>#DIV/0!</v>
      </c>
      <c r="W39" s="34" t="e">
        <f>_xlfn.STDEV.S(Z25:Z33)</f>
        <v>#DIV/0!</v>
      </c>
      <c r="AE39" s="26" t="s">
        <v>11</v>
      </c>
      <c r="AF39" s="33" t="e">
        <f>_xlfn.STDEV.S(AJ16:AJ24)</f>
        <v>#DIV/0!</v>
      </c>
      <c r="AG39" s="34" t="e">
        <f>_xlfn.STDEV.S(AJ25:AJ33)</f>
        <v>#DIV/0!</v>
      </c>
    </row>
    <row r="40" spans="1:38" s="25" customFormat="1" x14ac:dyDescent="0.45">
      <c r="C40" s="26" t="s">
        <v>12</v>
      </c>
      <c r="D40" s="35" t="e">
        <f>D39/D38</f>
        <v>#DIV/0!</v>
      </c>
      <c r="E40" s="36" t="e">
        <f t="shared" ref="E40" si="18">E39/E38</f>
        <v>#DIV/0!</v>
      </c>
      <c r="K40" s="26" t="s">
        <v>12</v>
      </c>
      <c r="L40" s="35" t="e">
        <f>L39/L38</f>
        <v>#DIV/0!</v>
      </c>
      <c r="M40" s="36" t="e">
        <f t="shared" ref="M40" si="19">M39/M38</f>
        <v>#DIV/0!</v>
      </c>
      <c r="U40" s="26" t="s">
        <v>12</v>
      </c>
      <c r="V40" s="35" t="e">
        <f>V39/V38</f>
        <v>#DIV/0!</v>
      </c>
      <c r="W40" s="36" t="e">
        <f t="shared" ref="W40" si="20">W39/W38</f>
        <v>#DIV/0!</v>
      </c>
      <c r="AE40" s="26" t="s">
        <v>12</v>
      </c>
      <c r="AF40" s="35" t="e">
        <f>AF39/AF38</f>
        <v>#DIV/0!</v>
      </c>
      <c r="AG40" s="36" t="e">
        <f t="shared" ref="AG40" si="21">AG39/AG38</f>
        <v>#DIV/0!</v>
      </c>
    </row>
    <row r="41" spans="1:38" s="25" customFormat="1" x14ac:dyDescent="0.45">
      <c r="A41" s="37"/>
      <c r="B41" s="37"/>
      <c r="K41" s="37"/>
      <c r="U41" s="37"/>
      <c r="AE41" s="37"/>
    </row>
    <row r="42" spans="1:38" s="25" customFormat="1" x14ac:dyDescent="0.45">
      <c r="A42" s="38"/>
      <c r="B42" s="38"/>
      <c r="C42" s="31"/>
      <c r="K42" s="37" t="s">
        <v>21</v>
      </c>
      <c r="L42" s="149" t="e">
        <f>($D$38-L38)/$D$38</f>
        <v>#DIV/0!</v>
      </c>
      <c r="M42" s="149" t="e">
        <f>($E$38-M38)/$E$38</f>
        <v>#DIV/0!</v>
      </c>
      <c r="U42" s="37" t="s">
        <v>21</v>
      </c>
      <c r="V42" s="149" t="e">
        <f>($D$38-V38)/$D$38</f>
        <v>#DIV/0!</v>
      </c>
      <c r="W42" s="149" t="e">
        <f>($E$38-W38)/$E$38</f>
        <v>#DIV/0!</v>
      </c>
      <c r="AE42" s="37" t="s">
        <v>21</v>
      </c>
      <c r="AF42" s="149" t="e">
        <f>($D$38-AF38)/$D$38</f>
        <v>#DIV/0!</v>
      </c>
      <c r="AG42" s="149" t="e">
        <f>($E$38-AG38)/$E$38</f>
        <v>#DIV/0!</v>
      </c>
    </row>
    <row r="43" spans="1:38" s="25" customFormat="1" x14ac:dyDescent="0.45">
      <c r="A43" s="31"/>
      <c r="B43" s="31"/>
      <c r="C43" s="31"/>
      <c r="K43" s="37" t="s">
        <v>22</v>
      </c>
      <c r="L43" s="25" t="str">
        <f>L12</f>
        <v>1 month</v>
      </c>
      <c r="U43" s="37" t="s">
        <v>22</v>
      </c>
      <c r="V43" s="25" t="str">
        <f>V12</f>
        <v>3 months</v>
      </c>
      <c r="AE43" s="37" t="s">
        <v>22</v>
      </c>
      <c r="AF43" s="25" t="str">
        <f>AF12</f>
        <v>6 months</v>
      </c>
    </row>
    <row r="44" spans="1:38" s="25" customFormat="1" x14ac:dyDescent="0.45"/>
    <row r="45" spans="1:38" s="25" customFormat="1" x14ac:dyDescent="0.45"/>
  </sheetData>
  <mergeCells count="16">
    <mergeCell ref="D36:E36"/>
    <mergeCell ref="L36:M36"/>
    <mergeCell ref="V36:W36"/>
    <mergeCell ref="AF36:AG36"/>
    <mergeCell ref="AB14:AB15"/>
    <mergeCell ref="AL14:AL15"/>
    <mergeCell ref="U14:U15"/>
    <mergeCell ref="AD14:AD15"/>
    <mergeCell ref="AE14:AE15"/>
    <mergeCell ref="A14:A15"/>
    <mergeCell ref="B14:B15"/>
    <mergeCell ref="J14:J15"/>
    <mergeCell ref="K14:K15"/>
    <mergeCell ref="T14:T15"/>
    <mergeCell ref="R14:R15"/>
    <mergeCell ref="C14:C15"/>
  </mergeCell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2B68A-6499-4CF4-8D08-758278D92832}">
  <dimension ref="A1:ID34"/>
  <sheetViews>
    <sheetView zoomScale="90" zoomScaleNormal="115" workbookViewId="0">
      <selection activeCell="AZ14" sqref="AZ14"/>
    </sheetView>
  </sheetViews>
  <sheetFormatPr defaultRowHeight="14.25" x14ac:dyDescent="0.45"/>
  <cols>
    <col min="1" max="1" width="19.33203125" bestFit="1" customWidth="1"/>
    <col min="2" max="2" width="10.53125" bestFit="1" customWidth="1"/>
    <col min="3" max="5" width="10.86328125" bestFit="1" customWidth="1"/>
    <col min="27" max="27" width="9.19921875" bestFit="1" customWidth="1"/>
    <col min="45" max="47" width="9.6640625" bestFit="1" customWidth="1"/>
  </cols>
  <sheetData>
    <row r="1" spans="1:238" x14ac:dyDescent="0.45">
      <c r="B1" s="177">
        <v>43776</v>
      </c>
      <c r="C1" t="s">
        <v>91</v>
      </c>
      <c r="D1" t="s">
        <v>93</v>
      </c>
      <c r="E1" t="s">
        <v>92</v>
      </c>
    </row>
    <row r="2" spans="1:238" x14ac:dyDescent="0.45">
      <c r="B2" s="177"/>
      <c r="C2" s="177">
        <f>C1-B1</f>
        <v>-80</v>
      </c>
      <c r="D2" s="177">
        <f>D1-B1</f>
        <v>-15</v>
      </c>
      <c r="E2" s="177">
        <f>E1-B1</f>
        <v>83</v>
      </c>
    </row>
    <row r="3" spans="1:238" s="17" customFormat="1" x14ac:dyDescent="0.45">
      <c r="B3" s="180" t="s">
        <v>73</v>
      </c>
      <c r="H3" s="180" t="s">
        <v>74</v>
      </c>
      <c r="N3" s="180" t="s">
        <v>75</v>
      </c>
      <c r="T3" s="180" t="s">
        <v>76</v>
      </c>
      <c r="Z3" s="180" t="s">
        <v>77</v>
      </c>
      <c r="AF3" s="180" t="s">
        <v>78</v>
      </c>
      <c r="AL3" s="180" t="s">
        <v>86</v>
      </c>
      <c r="AR3" s="180" t="s">
        <v>87</v>
      </c>
      <c r="AX3" s="180" t="s">
        <v>85</v>
      </c>
    </row>
    <row r="4" spans="1:238" x14ac:dyDescent="0.45">
      <c r="B4" s="17" t="s">
        <v>72</v>
      </c>
      <c r="C4" s="17" t="s">
        <v>18</v>
      </c>
      <c r="D4" s="17" t="s">
        <v>19</v>
      </c>
      <c r="E4" s="17" t="s">
        <v>20</v>
      </c>
      <c r="F4" s="17"/>
      <c r="H4" s="17" t="s">
        <v>72</v>
      </c>
      <c r="I4" s="17" t="s">
        <v>18</v>
      </c>
      <c r="J4" s="17" t="s">
        <v>19</v>
      </c>
      <c r="K4" s="17" t="s">
        <v>20</v>
      </c>
      <c r="N4" s="17" t="s">
        <v>72</v>
      </c>
      <c r="O4" s="17" t="s">
        <v>18</v>
      </c>
      <c r="P4" s="17" t="s">
        <v>19</v>
      </c>
      <c r="Q4" s="17" t="s">
        <v>20</v>
      </c>
      <c r="T4" s="17" t="s">
        <v>72</v>
      </c>
      <c r="U4" s="17" t="s">
        <v>18</v>
      </c>
      <c r="V4" s="17" t="s">
        <v>19</v>
      </c>
      <c r="W4" s="17" t="s">
        <v>20</v>
      </c>
      <c r="Z4" s="17" t="s">
        <v>72</v>
      </c>
      <c r="AA4" s="17" t="s">
        <v>18</v>
      </c>
      <c r="AB4" s="17" t="s">
        <v>19</v>
      </c>
      <c r="AC4" s="17" t="s">
        <v>20</v>
      </c>
      <c r="AF4" s="17" t="s">
        <v>72</v>
      </c>
      <c r="AG4" s="17" t="s">
        <v>18</v>
      </c>
      <c r="AH4" s="17" t="s">
        <v>19</v>
      </c>
      <c r="AI4" s="17" t="s">
        <v>20</v>
      </c>
      <c r="AL4" s="17" t="s">
        <v>72</v>
      </c>
      <c r="AM4" s="17" t="s">
        <v>18</v>
      </c>
      <c r="AN4" s="17" t="s">
        <v>19</v>
      </c>
      <c r="AO4" s="17" t="s">
        <v>20</v>
      </c>
      <c r="AR4" s="17" t="s">
        <v>72</v>
      </c>
      <c r="AS4" s="17" t="s">
        <v>18</v>
      </c>
      <c r="AT4" s="17" t="s">
        <v>19</v>
      </c>
      <c r="AU4" s="17" t="s">
        <v>20</v>
      </c>
      <c r="AX4" s="17" t="s">
        <v>72</v>
      </c>
      <c r="AY4" s="17" t="s">
        <v>18</v>
      </c>
      <c r="AZ4" s="17" t="s">
        <v>19</v>
      </c>
      <c r="BA4" s="17" t="s">
        <v>20</v>
      </c>
    </row>
    <row r="5" spans="1:238" x14ac:dyDescent="0.45">
      <c r="A5" s="17">
        <v>0</v>
      </c>
      <c r="B5">
        <v>0</v>
      </c>
      <c r="C5">
        <v>0</v>
      </c>
      <c r="D5">
        <v>0</v>
      </c>
      <c r="E5">
        <v>0</v>
      </c>
      <c r="F5" s="17"/>
      <c r="G5" s="17">
        <v>0</v>
      </c>
      <c r="H5">
        <v>0</v>
      </c>
      <c r="I5">
        <v>0</v>
      </c>
      <c r="J5">
        <v>0</v>
      </c>
      <c r="K5">
        <v>0</v>
      </c>
      <c r="M5" s="17">
        <v>0</v>
      </c>
      <c r="N5">
        <v>0</v>
      </c>
      <c r="O5">
        <v>0</v>
      </c>
      <c r="P5">
        <v>0</v>
      </c>
      <c r="Q5">
        <v>0</v>
      </c>
      <c r="S5" s="17">
        <v>0</v>
      </c>
      <c r="T5">
        <v>0</v>
      </c>
      <c r="U5">
        <v>0</v>
      </c>
      <c r="V5">
        <v>0</v>
      </c>
      <c r="W5">
        <v>0</v>
      </c>
      <c r="Y5" s="17">
        <v>0</v>
      </c>
      <c r="Z5">
        <v>0</v>
      </c>
      <c r="AA5">
        <v>0</v>
      </c>
      <c r="AB5">
        <v>0</v>
      </c>
      <c r="AC5">
        <v>0</v>
      </c>
      <c r="AE5" s="17">
        <v>0</v>
      </c>
      <c r="AF5">
        <v>0</v>
      </c>
      <c r="AG5">
        <v>0</v>
      </c>
      <c r="AH5">
        <v>0</v>
      </c>
      <c r="AI5">
        <v>0</v>
      </c>
      <c r="AK5" s="17">
        <v>0</v>
      </c>
      <c r="AL5">
        <v>0</v>
      </c>
      <c r="AM5">
        <v>0</v>
      </c>
      <c r="AN5">
        <v>0</v>
      </c>
      <c r="AO5">
        <v>0</v>
      </c>
      <c r="AQ5" s="17">
        <v>0</v>
      </c>
      <c r="AR5">
        <v>0</v>
      </c>
      <c r="AS5">
        <v>0</v>
      </c>
      <c r="AT5">
        <v>0</v>
      </c>
      <c r="AU5">
        <v>0</v>
      </c>
      <c r="AW5" s="17">
        <v>0</v>
      </c>
      <c r="AX5">
        <v>0</v>
      </c>
      <c r="AY5">
        <v>0</v>
      </c>
      <c r="AZ5">
        <v>0</v>
      </c>
      <c r="BA5">
        <v>0</v>
      </c>
    </row>
    <row r="6" spans="1:238" x14ac:dyDescent="0.45">
      <c r="A6" s="17">
        <v>1</v>
      </c>
      <c r="B6">
        <v>0.105</v>
      </c>
      <c r="C6">
        <v>7.8E-2</v>
      </c>
      <c r="D6">
        <v>9.2999999999999999E-2</v>
      </c>
      <c r="E6">
        <v>8.7000000000000008E-2</v>
      </c>
      <c r="G6" s="17">
        <v>1</v>
      </c>
      <c r="H6">
        <v>2.6030000000000001E-2</v>
      </c>
      <c r="I6">
        <v>2.7E-2</v>
      </c>
      <c r="J6">
        <v>1.6399999999999998E-2</v>
      </c>
      <c r="K6">
        <v>2.07E-2</v>
      </c>
      <c r="M6" s="17">
        <v>1</v>
      </c>
      <c r="N6">
        <v>1.1000000000000001E-3</v>
      </c>
      <c r="O6">
        <v>7.5000000000000002E-4</v>
      </c>
      <c r="P6">
        <v>2.9999999999999997E-4</v>
      </c>
      <c r="Q6">
        <v>0</v>
      </c>
      <c r="S6" s="17">
        <v>1</v>
      </c>
      <c r="T6">
        <v>2.4000000000000001E-4</v>
      </c>
      <c r="U6">
        <v>0</v>
      </c>
      <c r="V6">
        <v>8.0000000000000004E-4</v>
      </c>
      <c r="W6">
        <v>0</v>
      </c>
      <c r="Y6" s="17">
        <v>1</v>
      </c>
      <c r="Z6">
        <v>1.1720000000000001E-2</v>
      </c>
      <c r="AA6">
        <v>1.01E-2</v>
      </c>
      <c r="AB6">
        <v>6.9000000000000008E-3</v>
      </c>
      <c r="AC6">
        <v>8.2400000000000008E-3</v>
      </c>
      <c r="AE6" s="17">
        <v>1</v>
      </c>
      <c r="AF6">
        <v>4.9000000000000007E-3</v>
      </c>
      <c r="AG6">
        <v>4.8600000000000006E-3</v>
      </c>
      <c r="AH6">
        <v>4.0000000000000001E-3</v>
      </c>
      <c r="AI6">
        <v>0</v>
      </c>
      <c r="AK6" s="17">
        <v>1</v>
      </c>
      <c r="AL6">
        <v>2.5309999999999999E-2</v>
      </c>
      <c r="AM6">
        <v>2.4E-2</v>
      </c>
      <c r="AN6">
        <v>4.0000000000000001E-3</v>
      </c>
      <c r="AO6">
        <v>5.2000000000000005E-2</v>
      </c>
      <c r="AQ6" s="17">
        <v>1</v>
      </c>
      <c r="AR6">
        <v>0.75</v>
      </c>
      <c r="AS6">
        <v>0.79</v>
      </c>
      <c r="AT6">
        <v>1.32</v>
      </c>
      <c r="AU6">
        <v>0.84</v>
      </c>
      <c r="AW6" s="17">
        <v>1</v>
      </c>
      <c r="AX6">
        <v>1.5400000000000001E-3</v>
      </c>
      <c r="AY6">
        <v>1.07E-3</v>
      </c>
      <c r="AZ6">
        <v>1.1999999999999999E-3</v>
      </c>
      <c r="BA6">
        <v>1.7999999999999998E-4</v>
      </c>
    </row>
    <row r="7" spans="1:238" x14ac:dyDescent="0.45">
      <c r="A7" s="17">
        <v>2</v>
      </c>
      <c r="B7">
        <v>0.26100000000000001</v>
      </c>
      <c r="C7">
        <v>0.219</v>
      </c>
      <c r="D7">
        <v>0.22600000000000001</v>
      </c>
      <c r="E7">
        <v>0.222</v>
      </c>
      <c r="G7" s="17">
        <v>2</v>
      </c>
      <c r="H7">
        <v>6.2200000000000005E-2</v>
      </c>
      <c r="I7">
        <v>5.2999999999999999E-2</v>
      </c>
      <c r="J7">
        <v>4.2700000000000002E-2</v>
      </c>
      <c r="K7">
        <v>4.8200000000000007E-2</v>
      </c>
      <c r="M7" s="17">
        <v>2</v>
      </c>
      <c r="N7">
        <v>3.15E-3</v>
      </c>
      <c r="O7">
        <v>1.97E-3</v>
      </c>
      <c r="P7">
        <v>1.3000000000000002E-3</v>
      </c>
      <c r="Q7">
        <v>3.8000000000000002E-4</v>
      </c>
      <c r="S7" s="17">
        <v>2</v>
      </c>
      <c r="T7">
        <v>8.3000000000000001E-4</v>
      </c>
      <c r="U7">
        <v>0</v>
      </c>
      <c r="V7">
        <v>8.0000000000000004E-4</v>
      </c>
      <c r="W7">
        <v>0</v>
      </c>
      <c r="Y7" s="17">
        <v>2</v>
      </c>
      <c r="Z7">
        <v>2.409E-2</v>
      </c>
      <c r="AA7">
        <v>2.5500000000000002E-2</v>
      </c>
      <c r="AB7">
        <v>2.3E-2</v>
      </c>
      <c r="AC7">
        <v>1.7660000000000002E-2</v>
      </c>
      <c r="AE7" s="17">
        <v>2</v>
      </c>
      <c r="AF7">
        <v>1.3900000000000001E-2</v>
      </c>
      <c r="AG7">
        <v>1.1599999999999999E-2</v>
      </c>
      <c r="AH7">
        <v>9.0000000000000011E-3</v>
      </c>
      <c r="AI7">
        <v>2.9999999999999997E-4</v>
      </c>
      <c r="AK7" s="17">
        <v>2</v>
      </c>
      <c r="AL7">
        <v>6.4010000000000011E-2</v>
      </c>
      <c r="AM7">
        <v>6.0999999999999999E-2</v>
      </c>
      <c r="AN7">
        <v>9.0000000000000011E-3</v>
      </c>
      <c r="AO7">
        <v>8.8999999999999996E-2</v>
      </c>
      <c r="AQ7" s="17">
        <v>2</v>
      </c>
      <c r="AR7">
        <v>1.5</v>
      </c>
      <c r="AS7">
        <v>1.407</v>
      </c>
      <c r="AT7">
        <v>1.5</v>
      </c>
      <c r="AU7">
        <v>1.37</v>
      </c>
      <c r="AW7" s="17">
        <v>2</v>
      </c>
      <c r="AX7">
        <v>5.4000000000000003E-3</v>
      </c>
      <c r="AY7">
        <v>4.3600000000000002E-3</v>
      </c>
      <c r="AZ7">
        <v>2.3E-3</v>
      </c>
      <c r="BA7">
        <v>1.0300000000000001E-3</v>
      </c>
    </row>
    <row r="8" spans="1:238" x14ac:dyDescent="0.45">
      <c r="A8" s="17">
        <v>5</v>
      </c>
      <c r="B8">
        <v>0.56500000000000006</v>
      </c>
      <c r="C8">
        <v>0.58499999999999996</v>
      </c>
      <c r="D8">
        <v>0.54300000000000004</v>
      </c>
      <c r="E8">
        <v>0.55700000000000005</v>
      </c>
      <c r="G8" s="17">
        <v>5</v>
      </c>
      <c r="H8">
        <v>0.12329999999999999</v>
      </c>
      <c r="I8">
        <v>0.14200000000000002</v>
      </c>
      <c r="J8">
        <v>0.111</v>
      </c>
      <c r="K8">
        <v>0.1237</v>
      </c>
      <c r="M8" s="17">
        <v>5</v>
      </c>
      <c r="N8">
        <v>8.7899999999999992E-3</v>
      </c>
      <c r="O8">
        <v>5.3600000000000002E-3</v>
      </c>
      <c r="P8">
        <v>3.6000000000000003E-3</v>
      </c>
      <c r="Q8">
        <v>2.3700000000000001E-3</v>
      </c>
      <c r="S8" s="17">
        <v>5</v>
      </c>
      <c r="T8">
        <v>2.9500000000000004E-3</v>
      </c>
      <c r="U8">
        <v>0</v>
      </c>
      <c r="V8">
        <v>1.3000000000000002E-3</v>
      </c>
      <c r="W8">
        <v>0</v>
      </c>
      <c r="Y8" s="17">
        <v>5</v>
      </c>
      <c r="Z8">
        <v>5.3499999999999999E-2</v>
      </c>
      <c r="AA8">
        <v>6.9500000000000006E-2</v>
      </c>
      <c r="AB8">
        <v>3.6000000000000004E-2</v>
      </c>
      <c r="AC8">
        <v>5.0840000000000003E-2</v>
      </c>
      <c r="AE8" s="17">
        <v>5</v>
      </c>
      <c r="AF8">
        <v>3.4549999999999997E-2</v>
      </c>
      <c r="AG8">
        <v>3.2200000000000006E-2</v>
      </c>
      <c r="AH8">
        <v>2.24E-2</v>
      </c>
      <c r="AI8">
        <v>1.0999999999999999E-2</v>
      </c>
      <c r="AK8" s="17">
        <v>5</v>
      </c>
      <c r="AL8">
        <v>0.1479</v>
      </c>
      <c r="AM8">
        <v>0.161</v>
      </c>
      <c r="AN8">
        <v>2.24E-2</v>
      </c>
      <c r="AO8">
        <v>0.22800000000000001</v>
      </c>
      <c r="AQ8" s="17">
        <v>5</v>
      </c>
      <c r="AU8">
        <v>1.5</v>
      </c>
      <c r="AW8" s="17">
        <v>5</v>
      </c>
      <c r="AX8">
        <v>1.1859999999999999E-2</v>
      </c>
      <c r="AY8">
        <v>1.2710000000000001E-2</v>
      </c>
      <c r="AZ8">
        <v>6.7999999999999996E-3</v>
      </c>
      <c r="BA8">
        <v>2.66E-3</v>
      </c>
    </row>
    <row r="9" spans="1:238" x14ac:dyDescent="0.45">
      <c r="A9" s="17">
        <v>10</v>
      </c>
      <c r="B9">
        <v>1.0249999999999999</v>
      </c>
      <c r="C9">
        <v>1.01</v>
      </c>
      <c r="D9">
        <v>0.877</v>
      </c>
      <c r="E9">
        <v>0.90200000000000002</v>
      </c>
      <c r="G9" s="17">
        <v>10</v>
      </c>
      <c r="H9">
        <v>0.20876</v>
      </c>
      <c r="I9">
        <v>0.27900000000000003</v>
      </c>
      <c r="J9">
        <v>0.192</v>
      </c>
      <c r="K9">
        <v>0.22869999999999999</v>
      </c>
      <c r="M9" s="17">
        <v>10</v>
      </c>
      <c r="N9">
        <v>1.5810000000000001E-2</v>
      </c>
      <c r="O9">
        <v>1.038E-2</v>
      </c>
      <c r="P9">
        <v>6.2000000000000006E-3</v>
      </c>
      <c r="Q9">
        <v>4.0199999999999993E-3</v>
      </c>
      <c r="S9" s="17">
        <v>10</v>
      </c>
      <c r="T9">
        <v>5.7800000000000004E-3</v>
      </c>
      <c r="U9">
        <v>0</v>
      </c>
      <c r="V9">
        <v>1.9E-3</v>
      </c>
      <c r="W9">
        <v>0</v>
      </c>
      <c r="Y9" s="17">
        <v>10</v>
      </c>
      <c r="Z9">
        <v>8.8999999999999996E-2</v>
      </c>
      <c r="AA9">
        <v>0.12980000000000003</v>
      </c>
      <c r="AB9">
        <v>5.3999999999999999E-2</v>
      </c>
      <c r="AC9">
        <v>0.10020999999999999</v>
      </c>
      <c r="AE9" s="17">
        <v>10</v>
      </c>
      <c r="AF9">
        <v>5.5399999999999998E-2</v>
      </c>
      <c r="AG9">
        <v>6.2600000000000003E-2</v>
      </c>
      <c r="AH9">
        <v>3.3600000000000005E-2</v>
      </c>
      <c r="AI9">
        <v>2.8399999999999998E-2</v>
      </c>
      <c r="AK9" s="17">
        <v>10</v>
      </c>
      <c r="AL9">
        <v>0.25756000000000001</v>
      </c>
      <c r="AM9">
        <v>0.312</v>
      </c>
      <c r="AN9">
        <v>3.3600000000000005E-2</v>
      </c>
      <c r="AO9">
        <v>0.432</v>
      </c>
      <c r="AQ9" s="17">
        <v>10</v>
      </c>
      <c r="AW9" s="17">
        <v>10</v>
      </c>
      <c r="AX9">
        <v>1.8949999999999998E-2</v>
      </c>
      <c r="AY9">
        <v>2.3310000000000001E-2</v>
      </c>
      <c r="AZ9">
        <v>1.17E-2</v>
      </c>
      <c r="BA9">
        <v>7.1799999999999998E-3</v>
      </c>
    </row>
    <row r="10" spans="1:238" x14ac:dyDescent="0.45">
      <c r="A10" s="17">
        <v>15</v>
      </c>
      <c r="B10">
        <v>1.2570000000000001</v>
      </c>
      <c r="C10">
        <v>1.28</v>
      </c>
      <c r="D10">
        <v>1.089</v>
      </c>
      <c r="E10">
        <v>1.109</v>
      </c>
      <c r="G10" s="17">
        <v>15</v>
      </c>
      <c r="H10">
        <v>0.29511999999999999</v>
      </c>
      <c r="I10">
        <v>0.39800000000000002</v>
      </c>
      <c r="J10">
        <v>0.26200000000000001</v>
      </c>
      <c r="K10">
        <v>0.31319999999999998</v>
      </c>
      <c r="M10" s="17">
        <v>15</v>
      </c>
      <c r="N10">
        <v>2.1350000000000001E-2</v>
      </c>
      <c r="O10">
        <v>1.3849999999999999E-2</v>
      </c>
      <c r="P10">
        <v>8.4000000000000012E-3</v>
      </c>
      <c r="Q10">
        <v>5.3800000000000002E-3</v>
      </c>
      <c r="S10" s="17">
        <v>15</v>
      </c>
      <c r="T10">
        <v>8.7200000000000003E-3</v>
      </c>
      <c r="U10">
        <v>0</v>
      </c>
      <c r="V10">
        <v>2.8E-3</v>
      </c>
      <c r="W10">
        <v>0</v>
      </c>
      <c r="Y10" s="17">
        <v>15</v>
      </c>
      <c r="Z10">
        <v>0.12312000000000001</v>
      </c>
      <c r="AA10">
        <v>0.18530000000000002</v>
      </c>
      <c r="AB10">
        <v>7.9000000000000001E-2</v>
      </c>
      <c r="AC10">
        <v>0.14263999999999999</v>
      </c>
      <c r="AE10" s="17">
        <v>15</v>
      </c>
      <c r="AF10">
        <v>7.2900000000000006E-2</v>
      </c>
      <c r="AG10">
        <v>9.1499999999999998E-2</v>
      </c>
      <c r="AH10">
        <v>4.7E-2</v>
      </c>
      <c r="AI10">
        <v>4.5899999999999996E-2</v>
      </c>
      <c r="AK10" s="17">
        <v>15</v>
      </c>
      <c r="AL10">
        <v>0.35824</v>
      </c>
      <c r="AM10">
        <v>0.434</v>
      </c>
      <c r="AN10">
        <v>4.7E-2</v>
      </c>
      <c r="AO10">
        <v>0.61899999999999999</v>
      </c>
      <c r="AQ10" s="17">
        <v>15</v>
      </c>
      <c r="AW10" s="17">
        <v>15</v>
      </c>
      <c r="AX10">
        <v>2.3120000000000002E-2</v>
      </c>
      <c r="AY10">
        <v>3.2670000000000005E-2</v>
      </c>
      <c r="AZ10">
        <v>1.52E-2</v>
      </c>
      <c r="BA10">
        <v>1.2160000000000001E-2</v>
      </c>
    </row>
    <row r="11" spans="1:238" x14ac:dyDescent="0.45">
      <c r="A11" s="17">
        <v>20</v>
      </c>
      <c r="B11">
        <v>1.407</v>
      </c>
      <c r="C11">
        <v>1.4490000000000001</v>
      </c>
      <c r="D11">
        <v>1.244</v>
      </c>
      <c r="E11">
        <v>1.242</v>
      </c>
      <c r="G11" s="17">
        <v>20</v>
      </c>
      <c r="H11">
        <v>0.37810000000000005</v>
      </c>
      <c r="I11">
        <v>0.505</v>
      </c>
      <c r="J11">
        <v>0.32700000000000001</v>
      </c>
      <c r="K11">
        <v>0.38280000000000003</v>
      </c>
      <c r="M11" s="17">
        <v>20</v>
      </c>
      <c r="N11">
        <v>2.5420000000000002E-2</v>
      </c>
      <c r="O11">
        <v>1.821E-2</v>
      </c>
      <c r="P11">
        <v>1.03E-2</v>
      </c>
      <c r="Q11">
        <v>7.2900000000000005E-3</v>
      </c>
      <c r="S11" s="17">
        <v>20</v>
      </c>
      <c r="T11">
        <v>1.125E-2</v>
      </c>
      <c r="U11">
        <v>0</v>
      </c>
      <c r="V11">
        <v>3.3E-3</v>
      </c>
      <c r="W11">
        <v>0</v>
      </c>
      <c r="Y11" s="17">
        <v>20</v>
      </c>
      <c r="Z11">
        <v>0.1434</v>
      </c>
      <c r="AA11">
        <v>0.24049999999999999</v>
      </c>
      <c r="AB11">
        <v>0.108</v>
      </c>
      <c r="AC11">
        <v>0.18140999999999999</v>
      </c>
      <c r="AE11" s="17">
        <v>20</v>
      </c>
      <c r="AF11">
        <v>8.8300000000000003E-2</v>
      </c>
      <c r="AG11">
        <v>0.11890000000000001</v>
      </c>
      <c r="AH11">
        <v>5.8599999999999999E-2</v>
      </c>
      <c r="AI11">
        <v>6.5099999999999991E-2</v>
      </c>
      <c r="AK11" s="17">
        <v>20</v>
      </c>
      <c r="AL11">
        <v>0.45075999999999999</v>
      </c>
      <c r="AM11">
        <v>0.54600000000000004</v>
      </c>
      <c r="AN11">
        <v>5.8599999999999999E-2</v>
      </c>
      <c r="AO11">
        <v>0.76500000000000001</v>
      </c>
      <c r="AQ11" s="17">
        <v>20</v>
      </c>
      <c r="AW11" s="17">
        <v>20</v>
      </c>
      <c r="AX11">
        <v>2.589E-2</v>
      </c>
      <c r="AY11">
        <v>4.0979999999999996E-2</v>
      </c>
      <c r="AZ11">
        <v>1.8499999999999999E-2</v>
      </c>
      <c r="BA11">
        <v>1.66E-2</v>
      </c>
    </row>
    <row r="12" spans="1:238" x14ac:dyDescent="0.45">
      <c r="A12" s="17">
        <v>25</v>
      </c>
      <c r="B12">
        <v>1.5</v>
      </c>
      <c r="C12">
        <v>1.518</v>
      </c>
      <c r="D12">
        <v>1.337</v>
      </c>
      <c r="E12">
        <v>1.3360000000000001</v>
      </c>
      <c r="G12" s="17">
        <v>25</v>
      </c>
      <c r="H12">
        <v>0.45316000000000001</v>
      </c>
      <c r="I12">
        <v>0.60199999999999998</v>
      </c>
      <c r="J12">
        <v>0.38100000000000001</v>
      </c>
      <c r="K12">
        <v>0.44189999999999996</v>
      </c>
      <c r="M12" s="17">
        <v>25</v>
      </c>
      <c r="N12">
        <v>2.9309999999999999E-2</v>
      </c>
      <c r="O12">
        <v>2.1700000000000001E-2</v>
      </c>
      <c r="P12">
        <v>1.21E-2</v>
      </c>
      <c r="Q12">
        <v>9.0000000000000011E-3</v>
      </c>
      <c r="S12" s="17">
        <v>25</v>
      </c>
      <c r="T12">
        <v>1.3710000000000002E-2</v>
      </c>
      <c r="U12">
        <v>0</v>
      </c>
      <c r="V12">
        <v>3.8E-3</v>
      </c>
      <c r="W12">
        <v>0</v>
      </c>
      <c r="Y12" s="17">
        <v>25</v>
      </c>
      <c r="Z12">
        <v>0.18290000000000001</v>
      </c>
      <c r="AA12">
        <v>0.29020000000000001</v>
      </c>
      <c r="AB12">
        <v>0.13300000000000001</v>
      </c>
      <c r="AC12">
        <v>0.21958000000000003</v>
      </c>
      <c r="AE12" s="17">
        <v>25</v>
      </c>
      <c r="AF12">
        <v>0.1018</v>
      </c>
      <c r="AG12">
        <v>0.14560000000000001</v>
      </c>
      <c r="AH12">
        <v>7.0000000000000007E-2</v>
      </c>
      <c r="AI12">
        <v>7.8400000000000011E-2</v>
      </c>
      <c r="AK12" s="17">
        <v>25</v>
      </c>
      <c r="AL12">
        <v>0.53210000000000002</v>
      </c>
      <c r="AM12">
        <v>0.64300000000000002</v>
      </c>
      <c r="AN12">
        <v>7.0000000000000007E-2</v>
      </c>
      <c r="AO12">
        <v>0.879</v>
      </c>
      <c r="AQ12" s="17">
        <v>25</v>
      </c>
      <c r="AW12" s="17">
        <v>25</v>
      </c>
      <c r="AX12">
        <v>2.7420000000000003E-2</v>
      </c>
      <c r="AY12">
        <v>4.8920000000000005E-2</v>
      </c>
      <c r="AZ12">
        <v>2.1000000000000001E-2</v>
      </c>
      <c r="BA12">
        <v>2.1340000000000001E-2</v>
      </c>
    </row>
    <row r="13" spans="1:238" x14ac:dyDescent="0.45">
      <c r="A13" s="17">
        <v>30</v>
      </c>
      <c r="D13">
        <v>1.4690000000000001</v>
      </c>
      <c r="E13">
        <v>1.407</v>
      </c>
      <c r="G13" s="17">
        <v>30</v>
      </c>
      <c r="H13">
        <v>0.53810000000000002</v>
      </c>
      <c r="I13">
        <v>0.68800000000000006</v>
      </c>
      <c r="J13">
        <v>0.436</v>
      </c>
      <c r="K13">
        <v>0.49490000000000001</v>
      </c>
      <c r="M13" s="17">
        <v>30</v>
      </c>
      <c r="N13">
        <v>3.2600000000000004E-2</v>
      </c>
      <c r="O13">
        <v>2.4809999999999999E-2</v>
      </c>
      <c r="P13">
        <v>1.3100000000000001E-2</v>
      </c>
      <c r="Q13">
        <v>1.03E-2</v>
      </c>
      <c r="S13" s="17">
        <v>30</v>
      </c>
      <c r="T13">
        <v>1.5720000000000001E-2</v>
      </c>
      <c r="U13">
        <v>0</v>
      </c>
      <c r="V13">
        <v>4.3E-3</v>
      </c>
      <c r="W13">
        <v>0</v>
      </c>
      <c r="Y13" s="17">
        <v>30</v>
      </c>
      <c r="Z13">
        <v>0.19496000000000002</v>
      </c>
      <c r="AA13">
        <v>0.3372</v>
      </c>
      <c r="AB13">
        <v>0.16</v>
      </c>
      <c r="AC13">
        <v>0.25231999999999999</v>
      </c>
      <c r="AE13" s="17">
        <v>30</v>
      </c>
      <c r="AF13">
        <v>0.11670000000000001</v>
      </c>
      <c r="AG13">
        <v>0.16980000000000001</v>
      </c>
      <c r="AH13">
        <v>8.3000000000000004E-2</v>
      </c>
      <c r="AI13">
        <v>9.4400000000000012E-2</v>
      </c>
      <c r="AK13" s="17">
        <v>30</v>
      </c>
      <c r="AL13">
        <v>0.59529999999999994</v>
      </c>
      <c r="AM13">
        <v>0.73099999999999998</v>
      </c>
      <c r="AN13">
        <v>8.3000000000000004E-2</v>
      </c>
      <c r="AO13">
        <v>1.006</v>
      </c>
      <c r="AQ13" s="17">
        <v>30</v>
      </c>
      <c r="AW13" s="17">
        <v>30</v>
      </c>
      <c r="AX13">
        <v>2.86E-2</v>
      </c>
      <c r="AY13">
        <v>5.6009999999999997E-2</v>
      </c>
      <c r="AZ13">
        <v>2.3899999999999998E-2</v>
      </c>
      <c r="BA13">
        <v>2.5399999999999999E-2</v>
      </c>
    </row>
    <row r="14" spans="1:238" s="178" customFormat="1" x14ac:dyDescent="0.45">
      <c r="A14" s="189" t="s">
        <v>101</v>
      </c>
      <c r="B14" s="188">
        <f>B12/$A$12</f>
        <v>0.06</v>
      </c>
      <c r="C14" s="188">
        <f>C12/$A$12</f>
        <v>6.0720000000000003E-2</v>
      </c>
      <c r="D14" s="188">
        <f>D13/$A$13</f>
        <v>4.8966666666666672E-2</v>
      </c>
      <c r="E14" s="188">
        <f>E13/$A$13</f>
        <v>4.6900000000000004E-2</v>
      </c>
      <c r="F14" s="184"/>
      <c r="G14" s="184"/>
      <c r="H14" s="188">
        <f>H13/$A$13</f>
        <v>1.7936666666666667E-2</v>
      </c>
      <c r="I14" s="188">
        <f>I13/$A$13</f>
        <v>2.2933333333333337E-2</v>
      </c>
      <c r="J14" s="188">
        <f t="shared" ref="J14:AO14" si="0">J13/$A$13</f>
        <v>1.4533333333333334E-2</v>
      </c>
      <c r="K14" s="188">
        <f t="shared" si="0"/>
        <v>1.6496666666666666E-2</v>
      </c>
      <c r="L14" s="184"/>
      <c r="M14" s="184"/>
      <c r="N14" s="188">
        <f t="shared" si="0"/>
        <v>1.0866666666666668E-3</v>
      </c>
      <c r="O14" s="188">
        <f>O13/$A$13</f>
        <v>8.2699999999999994E-4</v>
      </c>
      <c r="P14" s="188">
        <f t="shared" si="0"/>
        <v>4.3666666666666669E-4</v>
      </c>
      <c r="Q14" s="188">
        <f t="shared" si="0"/>
        <v>3.4333333333333335E-4</v>
      </c>
      <c r="R14" s="184"/>
      <c r="S14" s="184"/>
      <c r="T14" s="188">
        <f t="shared" si="0"/>
        <v>5.2400000000000005E-4</v>
      </c>
      <c r="U14" s="188">
        <f t="shared" si="0"/>
        <v>0</v>
      </c>
      <c r="V14" s="188">
        <f t="shared" si="0"/>
        <v>1.4333333333333334E-4</v>
      </c>
      <c r="W14" s="188">
        <f t="shared" si="0"/>
        <v>0</v>
      </c>
      <c r="X14" s="184"/>
      <c r="Y14" s="184"/>
      <c r="Z14" s="188">
        <f t="shared" si="0"/>
        <v>6.4986666666666673E-3</v>
      </c>
      <c r="AA14" s="188">
        <f t="shared" si="0"/>
        <v>1.124E-2</v>
      </c>
      <c r="AB14" s="188">
        <f t="shared" si="0"/>
        <v>5.3333333333333332E-3</v>
      </c>
      <c r="AC14" s="188">
        <f t="shared" si="0"/>
        <v>8.410666666666667E-3</v>
      </c>
      <c r="AD14" s="184"/>
      <c r="AE14" s="184"/>
      <c r="AF14" s="188">
        <f t="shared" si="0"/>
        <v>3.8900000000000002E-3</v>
      </c>
      <c r="AG14" s="188">
        <f>AG13/$A$13</f>
        <v>5.6600000000000001E-3</v>
      </c>
      <c r="AH14" s="188">
        <f t="shared" si="0"/>
        <v>2.7666666666666668E-3</v>
      </c>
      <c r="AI14" s="188">
        <f t="shared" si="0"/>
        <v>3.146666666666667E-3</v>
      </c>
      <c r="AJ14" s="184"/>
      <c r="AK14" s="184"/>
      <c r="AL14" s="188">
        <f t="shared" si="0"/>
        <v>1.9843333333333331E-2</v>
      </c>
      <c r="AM14" s="188">
        <f t="shared" si="0"/>
        <v>2.4366666666666665E-2</v>
      </c>
      <c r="AN14" s="188">
        <f>AN13/$A$13</f>
        <v>2.7666666666666668E-3</v>
      </c>
      <c r="AO14" s="188">
        <f t="shared" si="0"/>
        <v>3.3533333333333332E-2</v>
      </c>
      <c r="AP14" s="184"/>
      <c r="AQ14" s="184"/>
      <c r="AR14" s="188">
        <f>AR7/$AQ$7</f>
        <v>0.75</v>
      </c>
      <c r="AS14" s="188">
        <f>AS7/$AQ$7</f>
        <v>0.70350000000000001</v>
      </c>
      <c r="AT14" s="188">
        <f>AT7/$AQ$7</f>
        <v>0.75</v>
      </c>
      <c r="AU14" s="188">
        <f>AU7/$AQ$7</f>
        <v>0.68500000000000005</v>
      </c>
      <c r="AV14" s="184"/>
      <c r="AW14" s="184"/>
      <c r="AX14" s="188">
        <f>AX13/$AW$13</f>
        <v>9.5333333333333338E-4</v>
      </c>
      <c r="AY14" s="188">
        <f>AY13/$AW$13</f>
        <v>1.867E-3</v>
      </c>
      <c r="AZ14" s="188">
        <f>AZ13/$AW$13</f>
        <v>7.9666666666666655E-4</v>
      </c>
      <c r="BA14" s="188">
        <f>BA13/$AW$13</f>
        <v>8.4666666666666668E-4</v>
      </c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</row>
    <row r="15" spans="1:238" x14ac:dyDescent="0.45">
      <c r="A15" s="17" t="s">
        <v>99</v>
      </c>
      <c r="B15" s="183"/>
      <c r="C15" s="183">
        <f>1-C14/$B$14</f>
        <v>-1.2000000000000011E-2</v>
      </c>
      <c r="D15" s="183">
        <f t="shared" ref="D15" si="1">1-D14/$B$14</f>
        <v>0.18388888888888877</v>
      </c>
      <c r="E15" s="183">
        <f>1-E14/$B$14</f>
        <v>0.21833333333333327</v>
      </c>
      <c r="F15" s="183"/>
      <c r="G15" s="183"/>
      <c r="H15" s="183"/>
      <c r="I15" s="183">
        <f>1-I14/$H$14</f>
        <v>-0.27857275599331</v>
      </c>
      <c r="J15" s="183">
        <f t="shared" ref="J15" si="2">1-J14/$H$14</f>
        <v>0.18974168370191413</v>
      </c>
      <c r="K15" s="183">
        <f>1-K14/$H$14</f>
        <v>8.0282475376324158E-2</v>
      </c>
      <c r="L15" s="184"/>
      <c r="M15" s="184"/>
      <c r="N15" s="183"/>
      <c r="O15" s="183">
        <f>1-O14/$N$14</f>
        <v>0.2389570552147241</v>
      </c>
      <c r="P15" s="183">
        <f>1-P14/$N$14</f>
        <v>0.59815950920245398</v>
      </c>
      <c r="Q15" s="183">
        <f t="shared" ref="Q15" si="3">1-Q14/$N$14</f>
        <v>0.68404907975460127</v>
      </c>
      <c r="R15" s="184"/>
      <c r="S15" s="184"/>
      <c r="T15" s="183"/>
      <c r="U15" s="183">
        <f>1-U14/$T$14</f>
        <v>1</v>
      </c>
      <c r="V15" s="183">
        <f t="shared" ref="V15" si="4">1-V14/$T$14</f>
        <v>0.72646310432569972</v>
      </c>
      <c r="W15" s="183">
        <f>1-W14/$T$14</f>
        <v>1</v>
      </c>
      <c r="X15" s="184"/>
      <c r="Y15" s="184"/>
      <c r="Z15" s="183"/>
      <c r="AA15" s="183">
        <f>1-AA14/$Z$14</f>
        <v>-0.72958555601148944</v>
      </c>
      <c r="AB15" s="183">
        <f>1-AB14/$Z$14</f>
        <v>0.17931883463274534</v>
      </c>
      <c r="AC15" s="183">
        <f t="shared" ref="AC15" si="5">1-AC14/$Z$14</f>
        <v>-0.2942141977841608</v>
      </c>
      <c r="AD15" s="184"/>
      <c r="AE15" s="184"/>
      <c r="AF15" s="183"/>
      <c r="AG15" s="183">
        <f>1-AG14/$AF$14</f>
        <v>-0.45501285347043696</v>
      </c>
      <c r="AH15" s="183">
        <f>1-AH14/$AF$14</f>
        <v>0.28877463581833762</v>
      </c>
      <c r="AI15" s="183">
        <f t="shared" ref="AI15" si="6">1-AI14/$AF$14</f>
        <v>0.19108826049700078</v>
      </c>
      <c r="AJ15" s="184"/>
      <c r="AK15" s="184"/>
      <c r="AL15" s="183"/>
      <c r="AM15" s="183">
        <f>1-AM14/$AL$14</f>
        <v>-0.22795229296153208</v>
      </c>
      <c r="AN15" s="183">
        <f>1-AN14/$AL$14</f>
        <v>0.8605745002519738</v>
      </c>
      <c r="AO15" s="183">
        <f>1-AO14/$AL$14</f>
        <v>-0.68990424995800459</v>
      </c>
      <c r="AP15" s="184"/>
      <c r="AQ15" s="184"/>
      <c r="AR15" s="183"/>
      <c r="AS15" s="183">
        <f>1-AS14/$AR$14</f>
        <v>6.1999999999999944E-2</v>
      </c>
      <c r="AT15" s="183">
        <f>1-AT14/$AR$14</f>
        <v>0</v>
      </c>
      <c r="AU15" s="183">
        <f>1-AU14/$AR$14</f>
        <v>8.6666666666666559E-2</v>
      </c>
      <c r="AV15" s="184"/>
      <c r="AW15" s="184"/>
      <c r="AX15" s="183"/>
      <c r="AY15" s="183">
        <f>1-AY14/$AX$14</f>
        <v>-0.9583916083916082</v>
      </c>
      <c r="AZ15" s="183">
        <f>1-AZ14/$AX$14</f>
        <v>0.16433566433566449</v>
      </c>
      <c r="BA15" s="183">
        <f>1-BA14/$AX$14</f>
        <v>0.11188811188811187</v>
      </c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</row>
    <row r="16" spans="1:238" x14ac:dyDescent="0.45">
      <c r="A16" s="17" t="s">
        <v>100</v>
      </c>
      <c r="B16" s="177"/>
      <c r="C16" s="187">
        <f>C15</f>
        <v>-1.2000000000000011E-2</v>
      </c>
      <c r="D16" s="187">
        <f t="shared" ref="D16" si="7">D15</f>
        <v>0.18388888888888877</v>
      </c>
      <c r="E16" s="187">
        <f>E15</f>
        <v>0.21833333333333327</v>
      </c>
      <c r="F16" s="187"/>
      <c r="G16" s="187"/>
      <c r="H16" s="187"/>
      <c r="I16" s="187">
        <f>I15</f>
        <v>-0.27857275599331</v>
      </c>
      <c r="J16" s="187">
        <f t="shared" ref="J16:BA16" si="8">J15</f>
        <v>0.18974168370191413</v>
      </c>
      <c r="K16" s="187">
        <f t="shared" si="8"/>
        <v>8.0282475376324158E-2</v>
      </c>
      <c r="L16" s="187"/>
      <c r="M16" s="187"/>
      <c r="N16" s="187"/>
      <c r="O16" s="187">
        <f t="shared" si="8"/>
        <v>0.2389570552147241</v>
      </c>
      <c r="P16" s="187">
        <f t="shared" si="8"/>
        <v>0.59815950920245398</v>
      </c>
      <c r="Q16" s="187">
        <f t="shared" si="8"/>
        <v>0.68404907975460127</v>
      </c>
      <c r="R16" s="187"/>
      <c r="S16" s="187"/>
      <c r="T16" s="187"/>
      <c r="U16" s="187">
        <f t="shared" si="8"/>
        <v>1</v>
      </c>
      <c r="V16" s="187">
        <f t="shared" si="8"/>
        <v>0.72646310432569972</v>
      </c>
      <c r="W16" s="187">
        <f t="shared" si="8"/>
        <v>1</v>
      </c>
      <c r="X16" s="187"/>
      <c r="Y16" s="187"/>
      <c r="Z16" s="187"/>
      <c r="AA16" s="187">
        <f t="shared" si="8"/>
        <v>-0.72958555601148944</v>
      </c>
      <c r="AB16" s="187">
        <f>AB15</f>
        <v>0.17931883463274534</v>
      </c>
      <c r="AC16" s="187">
        <f t="shared" si="8"/>
        <v>-0.2942141977841608</v>
      </c>
      <c r="AD16" s="187"/>
      <c r="AE16" s="187"/>
      <c r="AF16" s="187"/>
      <c r="AG16" s="187">
        <f t="shared" si="8"/>
        <v>-0.45501285347043696</v>
      </c>
      <c r="AH16" s="187">
        <f t="shared" si="8"/>
        <v>0.28877463581833762</v>
      </c>
      <c r="AI16" s="187">
        <f t="shared" si="8"/>
        <v>0.19108826049700078</v>
      </c>
      <c r="AJ16" s="187"/>
      <c r="AK16" s="187"/>
      <c r="AL16" s="187"/>
      <c r="AM16" s="187">
        <f>AM15</f>
        <v>-0.22795229296153208</v>
      </c>
      <c r="AN16" s="187">
        <f t="shared" si="8"/>
        <v>0.8605745002519738</v>
      </c>
      <c r="AO16" s="187">
        <f>AO15</f>
        <v>-0.68990424995800459</v>
      </c>
      <c r="AP16" s="187"/>
      <c r="AQ16" s="187"/>
      <c r="AR16" s="187"/>
      <c r="AS16" s="187">
        <f>AS15</f>
        <v>6.1999999999999944E-2</v>
      </c>
      <c r="AT16" s="187">
        <f t="shared" si="8"/>
        <v>0</v>
      </c>
      <c r="AU16" s="187">
        <f t="shared" si="8"/>
        <v>8.6666666666666559E-2</v>
      </c>
      <c r="AV16" s="187"/>
      <c r="AW16" s="187"/>
      <c r="AX16" s="187"/>
      <c r="AY16" s="187">
        <f>AY15</f>
        <v>-0.9583916083916082</v>
      </c>
      <c r="AZ16" s="187">
        <f t="shared" si="8"/>
        <v>0.16433566433566449</v>
      </c>
      <c r="BA16" s="187">
        <f t="shared" si="8"/>
        <v>0.11188811188811187</v>
      </c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</row>
    <row r="17" spans="1:238" x14ac:dyDescent="0.45">
      <c r="B17" s="177"/>
      <c r="C17" s="187"/>
      <c r="D17" s="187"/>
      <c r="E17" s="187"/>
      <c r="R17" s="21"/>
      <c r="S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</row>
    <row r="18" spans="1:238" x14ac:dyDescent="0.45">
      <c r="B18" s="177"/>
      <c r="C18" s="187"/>
      <c r="D18" s="187"/>
      <c r="E18" s="187"/>
      <c r="R18" s="21"/>
      <c r="S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</row>
    <row r="19" spans="1:238" s="17" customFormat="1" x14ac:dyDescent="0.45">
      <c r="B19" s="180" t="s">
        <v>79</v>
      </c>
      <c r="H19" s="180" t="s">
        <v>80</v>
      </c>
      <c r="N19" s="180" t="s">
        <v>81</v>
      </c>
      <c r="R19" s="181"/>
      <c r="S19" s="181"/>
      <c r="T19" s="180" t="s">
        <v>82</v>
      </c>
      <c r="Z19" s="180" t="s">
        <v>83</v>
      </c>
      <c r="AF19" s="180" t="s">
        <v>84</v>
      </c>
      <c r="AL19" s="180" t="s">
        <v>88</v>
      </c>
      <c r="AR19" s="180" t="s">
        <v>89</v>
      </c>
      <c r="AX19" s="180" t="s">
        <v>90</v>
      </c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1"/>
      <c r="BN19" s="181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1"/>
      <c r="BZ19" s="181"/>
      <c r="CA19" s="181"/>
      <c r="CB19" s="181"/>
      <c r="CC19" s="181"/>
      <c r="CD19" s="181"/>
      <c r="CE19" s="181"/>
      <c r="CF19" s="181"/>
      <c r="CG19" s="181"/>
      <c r="CH19" s="181"/>
      <c r="CI19" s="181"/>
      <c r="CJ19" s="181"/>
      <c r="CK19" s="181"/>
      <c r="CL19" s="181"/>
      <c r="CM19" s="181"/>
      <c r="CN19" s="181"/>
      <c r="CO19" s="181"/>
      <c r="CP19" s="181"/>
      <c r="CQ19" s="181"/>
      <c r="CR19" s="181"/>
      <c r="CS19" s="181"/>
      <c r="CT19" s="181"/>
      <c r="CU19" s="181"/>
      <c r="CV19" s="181"/>
      <c r="CW19" s="181"/>
      <c r="CX19" s="181"/>
      <c r="CY19" s="181"/>
      <c r="CZ19" s="181"/>
      <c r="DA19" s="181"/>
      <c r="DB19" s="181"/>
      <c r="DC19" s="181"/>
      <c r="DD19" s="181"/>
      <c r="DE19" s="181"/>
      <c r="DF19" s="181"/>
      <c r="DG19" s="181"/>
      <c r="DH19" s="181"/>
      <c r="DI19" s="181"/>
      <c r="DJ19" s="181"/>
      <c r="DK19" s="181"/>
      <c r="DL19" s="181"/>
      <c r="DM19" s="181"/>
      <c r="DN19" s="181"/>
      <c r="DO19" s="181"/>
      <c r="DP19" s="181"/>
      <c r="DQ19" s="181"/>
      <c r="DR19" s="181"/>
      <c r="DS19" s="181"/>
      <c r="DT19" s="181"/>
      <c r="DU19" s="181"/>
      <c r="DV19" s="181"/>
      <c r="DW19" s="181"/>
      <c r="DX19" s="181"/>
      <c r="DY19" s="181"/>
      <c r="DZ19" s="181"/>
      <c r="EA19" s="181"/>
      <c r="EB19" s="181"/>
      <c r="EC19" s="181"/>
      <c r="ED19" s="181"/>
      <c r="EE19" s="181"/>
      <c r="EF19" s="181"/>
      <c r="EG19" s="181"/>
      <c r="EH19" s="181"/>
      <c r="EI19" s="181"/>
      <c r="EJ19" s="181"/>
      <c r="EK19" s="181"/>
      <c r="EL19" s="181"/>
      <c r="EM19" s="181"/>
      <c r="EN19" s="181"/>
      <c r="EO19" s="181"/>
      <c r="EP19" s="181"/>
      <c r="EQ19" s="181"/>
      <c r="ER19" s="181"/>
      <c r="ES19" s="181"/>
      <c r="ET19" s="181"/>
      <c r="EU19" s="181"/>
      <c r="EV19" s="181"/>
      <c r="EW19" s="181"/>
      <c r="EX19" s="181"/>
      <c r="EY19" s="181"/>
      <c r="EZ19" s="181"/>
      <c r="FA19" s="181"/>
      <c r="FB19" s="181"/>
      <c r="FC19" s="181"/>
      <c r="FD19" s="181"/>
      <c r="FE19" s="181"/>
      <c r="FF19" s="181"/>
      <c r="FG19" s="181"/>
      <c r="FH19" s="181"/>
      <c r="FI19" s="181"/>
      <c r="FJ19" s="181"/>
      <c r="FK19" s="181"/>
      <c r="FL19" s="181"/>
      <c r="FM19" s="181"/>
      <c r="FN19" s="181"/>
      <c r="FO19" s="181"/>
      <c r="FP19" s="181"/>
      <c r="FQ19" s="181"/>
      <c r="FR19" s="181"/>
      <c r="FS19" s="181"/>
      <c r="FT19" s="181"/>
      <c r="FU19" s="181"/>
      <c r="FV19" s="181"/>
      <c r="FW19" s="181"/>
      <c r="FX19" s="181"/>
      <c r="FY19" s="181"/>
      <c r="FZ19" s="181"/>
      <c r="GA19" s="181"/>
      <c r="GB19" s="181"/>
      <c r="GC19" s="181"/>
      <c r="GD19" s="181"/>
      <c r="GE19" s="181"/>
      <c r="GF19" s="181"/>
      <c r="GG19" s="181"/>
      <c r="GH19" s="181"/>
      <c r="GI19" s="181"/>
      <c r="GJ19" s="181"/>
      <c r="GK19" s="181"/>
      <c r="GL19" s="181"/>
      <c r="GM19" s="181"/>
      <c r="GN19" s="181"/>
      <c r="GO19" s="181"/>
      <c r="GP19" s="181"/>
      <c r="GQ19" s="181"/>
      <c r="GR19" s="181"/>
      <c r="GS19" s="181"/>
      <c r="GT19" s="181"/>
      <c r="GU19" s="181"/>
      <c r="GV19" s="181"/>
      <c r="GW19" s="181"/>
      <c r="GX19" s="181"/>
      <c r="GY19" s="181"/>
      <c r="GZ19" s="181"/>
      <c r="HA19" s="181"/>
      <c r="HB19" s="181"/>
      <c r="HC19" s="181"/>
      <c r="HD19" s="181"/>
      <c r="HE19" s="181"/>
      <c r="HF19" s="181"/>
      <c r="HG19" s="181"/>
      <c r="HH19" s="181"/>
      <c r="HI19" s="181"/>
      <c r="HJ19" s="181"/>
      <c r="HK19" s="181"/>
      <c r="HL19" s="181"/>
      <c r="HM19" s="181"/>
      <c r="HN19" s="181"/>
      <c r="HO19" s="181"/>
      <c r="HP19" s="181"/>
      <c r="HQ19" s="181"/>
      <c r="HR19" s="181"/>
      <c r="HS19" s="181"/>
      <c r="HT19" s="181"/>
      <c r="HU19" s="181"/>
      <c r="HV19" s="181"/>
      <c r="HW19" s="181"/>
      <c r="HX19" s="181"/>
      <c r="HY19" s="181"/>
      <c r="HZ19" s="181"/>
      <c r="IA19" s="181"/>
      <c r="IB19" s="181"/>
      <c r="IC19" s="181"/>
      <c r="ID19" s="181"/>
    </row>
    <row r="20" spans="1:238" x14ac:dyDescent="0.45">
      <c r="B20" s="17" t="s">
        <v>72</v>
      </c>
      <c r="C20" s="17" t="s">
        <v>18</v>
      </c>
      <c r="D20" s="17" t="s">
        <v>19</v>
      </c>
      <c r="E20" s="17" t="s">
        <v>20</v>
      </c>
      <c r="F20" s="17"/>
      <c r="H20" s="17" t="s">
        <v>72</v>
      </c>
      <c r="I20" s="17" t="s">
        <v>18</v>
      </c>
      <c r="J20" s="17" t="s">
        <v>19</v>
      </c>
      <c r="K20" s="17" t="s">
        <v>20</v>
      </c>
      <c r="N20" s="17" t="s">
        <v>72</v>
      </c>
      <c r="O20" s="17" t="s">
        <v>18</v>
      </c>
      <c r="P20" s="17" t="s">
        <v>19</v>
      </c>
      <c r="Q20" s="17" t="s">
        <v>20</v>
      </c>
      <c r="R20" s="21"/>
      <c r="S20" s="21"/>
      <c r="T20" s="17" t="s">
        <v>72</v>
      </c>
      <c r="U20" s="17" t="s">
        <v>18</v>
      </c>
      <c r="V20" s="17" t="s">
        <v>19</v>
      </c>
      <c r="W20" s="17" t="s">
        <v>20</v>
      </c>
      <c r="Z20" s="17" t="s">
        <v>72</v>
      </c>
      <c r="AA20" s="17" t="s">
        <v>18</v>
      </c>
      <c r="AB20" s="17" t="s">
        <v>19</v>
      </c>
      <c r="AC20" s="17" t="s">
        <v>20</v>
      </c>
      <c r="AF20" s="17" t="s">
        <v>72</v>
      </c>
      <c r="AG20" s="17" t="s">
        <v>18</v>
      </c>
      <c r="AH20" s="17" t="s">
        <v>19</v>
      </c>
      <c r="AI20" s="17" t="s">
        <v>20</v>
      </c>
      <c r="AL20" s="17" t="s">
        <v>72</v>
      </c>
      <c r="AM20" s="17" t="s">
        <v>18</v>
      </c>
      <c r="AN20" s="17" t="s">
        <v>19</v>
      </c>
      <c r="AO20" s="17" t="s">
        <v>20</v>
      </c>
      <c r="AR20" s="17" t="s">
        <v>72</v>
      </c>
      <c r="AS20" s="17" t="s">
        <v>18</v>
      </c>
      <c r="AT20" s="17" t="s">
        <v>19</v>
      </c>
      <c r="AU20" s="17" t="s">
        <v>20</v>
      </c>
      <c r="AX20" s="17" t="s">
        <v>72</v>
      </c>
      <c r="AY20" s="17" t="s">
        <v>18</v>
      </c>
      <c r="AZ20" s="17" t="s">
        <v>19</v>
      </c>
      <c r="BA20" s="17" t="s">
        <v>20</v>
      </c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</row>
    <row r="21" spans="1:238" x14ac:dyDescent="0.45">
      <c r="A21" s="17">
        <v>0</v>
      </c>
      <c r="B21">
        <v>0</v>
      </c>
      <c r="C21">
        <v>0</v>
      </c>
      <c r="D21">
        <v>0</v>
      </c>
      <c r="E21">
        <v>0</v>
      </c>
      <c r="F21" s="17"/>
      <c r="G21" s="17">
        <v>0</v>
      </c>
      <c r="H21">
        <v>0</v>
      </c>
      <c r="I21">
        <v>0</v>
      </c>
      <c r="J21">
        <v>0</v>
      </c>
      <c r="K21">
        <v>0</v>
      </c>
      <c r="M21" s="17">
        <v>0</v>
      </c>
      <c r="N21">
        <v>0</v>
      </c>
      <c r="O21">
        <v>0</v>
      </c>
      <c r="P21">
        <v>0</v>
      </c>
      <c r="Q21">
        <v>0</v>
      </c>
      <c r="R21" s="21"/>
      <c r="S21" s="181">
        <v>0</v>
      </c>
      <c r="T21">
        <v>0</v>
      </c>
      <c r="U21">
        <v>0</v>
      </c>
      <c r="V21">
        <v>0</v>
      </c>
      <c r="W21">
        <v>0</v>
      </c>
      <c r="Y21" s="17">
        <v>0</v>
      </c>
      <c r="Z21">
        <v>0</v>
      </c>
      <c r="AA21">
        <v>0</v>
      </c>
      <c r="AB21">
        <v>0</v>
      </c>
      <c r="AC21">
        <v>0</v>
      </c>
      <c r="AE21" s="17">
        <v>0</v>
      </c>
      <c r="AF21">
        <v>0</v>
      </c>
      <c r="AG21">
        <v>0</v>
      </c>
      <c r="AH21">
        <v>0</v>
      </c>
      <c r="AI21">
        <v>0</v>
      </c>
      <c r="AK21" s="17">
        <v>0</v>
      </c>
      <c r="AL21">
        <v>0</v>
      </c>
      <c r="AM21">
        <v>0</v>
      </c>
      <c r="AN21">
        <v>0</v>
      </c>
      <c r="AO21">
        <v>0</v>
      </c>
      <c r="AQ21" s="17">
        <v>0</v>
      </c>
      <c r="AR21">
        <v>0</v>
      </c>
      <c r="AS21">
        <v>0</v>
      </c>
      <c r="AT21">
        <v>0</v>
      </c>
      <c r="AU21">
        <v>0</v>
      </c>
      <c r="AW21" s="17">
        <v>0</v>
      </c>
      <c r="AX21">
        <v>0</v>
      </c>
      <c r="AY21">
        <v>0</v>
      </c>
      <c r="AZ21">
        <v>0</v>
      </c>
      <c r="BA21">
        <v>0</v>
      </c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</row>
    <row r="22" spans="1:238" x14ac:dyDescent="0.45">
      <c r="A22" s="17">
        <v>1</v>
      </c>
      <c r="B22">
        <v>0</v>
      </c>
      <c r="C22">
        <v>0</v>
      </c>
      <c r="D22">
        <v>0</v>
      </c>
      <c r="E22">
        <v>0</v>
      </c>
      <c r="G22" s="17">
        <v>1</v>
      </c>
      <c r="H22">
        <v>0</v>
      </c>
      <c r="I22">
        <v>2.1000000000000001E-4</v>
      </c>
      <c r="J22">
        <v>0</v>
      </c>
      <c r="K22">
        <v>1.6000000000000001E-4</v>
      </c>
      <c r="M22" s="17">
        <v>1</v>
      </c>
      <c r="N22">
        <v>8.8999999999999999E-3</v>
      </c>
      <c r="O22">
        <v>5.0899999999999999E-3</v>
      </c>
      <c r="P22">
        <v>1.1999999999999999E-3</v>
      </c>
      <c r="Q22">
        <v>0</v>
      </c>
      <c r="R22" s="21"/>
      <c r="S22" s="181">
        <v>1</v>
      </c>
      <c r="T22">
        <v>0</v>
      </c>
      <c r="U22">
        <v>0</v>
      </c>
      <c r="V22">
        <v>0</v>
      </c>
      <c r="W22">
        <v>0</v>
      </c>
      <c r="Y22" s="17">
        <v>1</v>
      </c>
      <c r="Z22">
        <v>4.3999999999999997E-2</v>
      </c>
      <c r="AA22">
        <v>2.9000000000000001E-2</v>
      </c>
      <c r="AB22">
        <v>1.67E-2</v>
      </c>
      <c r="AC22">
        <v>6.0999999999999995E-3</v>
      </c>
      <c r="AE22" s="17">
        <v>1</v>
      </c>
      <c r="AF22">
        <v>2.3500000000000001E-3</v>
      </c>
      <c r="AG22">
        <v>1.1200000000000001E-3</v>
      </c>
      <c r="AH22">
        <v>0</v>
      </c>
      <c r="AI22">
        <v>1.7999999999999998E-4</v>
      </c>
      <c r="AK22" s="17">
        <v>1</v>
      </c>
      <c r="AL22">
        <v>1.7070000000000002E-2</v>
      </c>
      <c r="AM22">
        <v>1.2E-2</v>
      </c>
      <c r="AN22">
        <v>7.0000000000000001E-3</v>
      </c>
      <c r="AO22">
        <v>5.0000000000000001E-4</v>
      </c>
      <c r="AQ22" s="17">
        <v>1</v>
      </c>
      <c r="AR22">
        <v>1.78E-2</v>
      </c>
      <c r="AS22">
        <v>1.8000000000000002E-2</v>
      </c>
      <c r="AT22">
        <v>1.6E-2</v>
      </c>
      <c r="AU22">
        <v>9.300000000000001E-3</v>
      </c>
      <c r="AW22" s="17">
        <v>1</v>
      </c>
      <c r="AX22">
        <v>1.4000000000000001E-4</v>
      </c>
      <c r="AY22">
        <v>0</v>
      </c>
      <c r="AZ22">
        <v>0</v>
      </c>
      <c r="BA22">
        <v>0</v>
      </c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</row>
    <row r="23" spans="1:238" x14ac:dyDescent="0.45">
      <c r="A23" s="17">
        <v>2</v>
      </c>
      <c r="B23">
        <v>0</v>
      </c>
      <c r="C23">
        <v>0</v>
      </c>
      <c r="D23">
        <v>0</v>
      </c>
      <c r="E23">
        <v>0</v>
      </c>
      <c r="G23" s="17">
        <v>2</v>
      </c>
      <c r="H23">
        <v>0</v>
      </c>
      <c r="I23">
        <v>3.6999999999999999E-4</v>
      </c>
      <c r="J23">
        <v>0</v>
      </c>
      <c r="K23">
        <v>6.0999999999999997E-4</v>
      </c>
      <c r="M23" s="17">
        <v>2</v>
      </c>
      <c r="N23">
        <v>2.1399999999999999E-2</v>
      </c>
      <c r="O23">
        <v>1.2130000000000002E-2</v>
      </c>
      <c r="P23">
        <v>2.7000000000000001E-3</v>
      </c>
      <c r="Q23">
        <v>0</v>
      </c>
      <c r="R23" s="21"/>
      <c r="S23" s="181">
        <v>2</v>
      </c>
      <c r="T23">
        <v>0</v>
      </c>
      <c r="U23">
        <v>0</v>
      </c>
      <c r="V23">
        <v>0</v>
      </c>
      <c r="W23">
        <v>0</v>
      </c>
      <c r="Y23" s="17">
        <v>2</v>
      </c>
      <c r="Z23">
        <v>0.1096</v>
      </c>
      <c r="AA23">
        <v>7.2999999999999995E-2</v>
      </c>
      <c r="AB23">
        <v>3.9899999999999998E-2</v>
      </c>
      <c r="AC23">
        <v>2.0500000000000001E-2</v>
      </c>
      <c r="AE23" s="17">
        <v>2</v>
      </c>
      <c r="AF23">
        <v>5.7000000000000002E-3</v>
      </c>
      <c r="AG23">
        <v>3.81E-3</v>
      </c>
      <c r="AH23">
        <v>5.9999999999999995E-4</v>
      </c>
      <c r="AI23">
        <v>4.6999999999999999E-4</v>
      </c>
      <c r="AK23" s="17">
        <v>2</v>
      </c>
      <c r="AL23">
        <v>4.376E-2</v>
      </c>
      <c r="AM23">
        <v>2.98E-2</v>
      </c>
      <c r="AN23">
        <v>2.18E-2</v>
      </c>
      <c r="AO23">
        <v>3.1000000000000003E-3</v>
      </c>
      <c r="AQ23" s="17">
        <v>2</v>
      </c>
      <c r="AR23">
        <v>4.7100000000000003E-2</v>
      </c>
      <c r="AS23">
        <v>4.4999999999999998E-2</v>
      </c>
      <c r="AT23">
        <v>4.1000000000000002E-2</v>
      </c>
      <c r="AU23">
        <v>1.9699999999999999E-2</v>
      </c>
      <c r="AW23" s="17">
        <v>2</v>
      </c>
      <c r="AX23">
        <v>7.8000000000000009E-4</v>
      </c>
      <c r="AY23">
        <v>0</v>
      </c>
      <c r="AZ23">
        <v>0</v>
      </c>
      <c r="BA23">
        <v>0</v>
      </c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</row>
    <row r="24" spans="1:238" x14ac:dyDescent="0.45">
      <c r="A24" s="17">
        <v>5</v>
      </c>
      <c r="B24">
        <v>0</v>
      </c>
      <c r="C24">
        <v>0</v>
      </c>
      <c r="D24">
        <v>0</v>
      </c>
      <c r="E24">
        <v>0</v>
      </c>
      <c r="G24" s="17">
        <v>5</v>
      </c>
      <c r="H24">
        <v>2.2000000000000001E-4</v>
      </c>
      <c r="I24">
        <v>2.3400000000000001E-3</v>
      </c>
      <c r="J24">
        <v>0</v>
      </c>
      <c r="K24">
        <v>1.9300000000000001E-3</v>
      </c>
      <c r="M24" s="17">
        <v>5</v>
      </c>
      <c r="N24">
        <v>4.7E-2</v>
      </c>
      <c r="O24">
        <v>2.9909999999999999E-2</v>
      </c>
      <c r="P24">
        <v>6.7000000000000002E-3</v>
      </c>
      <c r="Q24">
        <v>0</v>
      </c>
      <c r="R24" s="21"/>
      <c r="S24" s="181">
        <v>5</v>
      </c>
      <c r="T24">
        <v>0</v>
      </c>
      <c r="U24">
        <v>0</v>
      </c>
      <c r="V24">
        <v>0</v>
      </c>
      <c r="W24">
        <v>0</v>
      </c>
      <c r="Y24" s="17">
        <v>5</v>
      </c>
      <c r="Z24">
        <v>0.26400000000000001</v>
      </c>
      <c r="AA24">
        <v>0.20600000000000002</v>
      </c>
      <c r="AB24">
        <v>9.920000000000001E-2</v>
      </c>
      <c r="AC24">
        <v>5.7700000000000001E-2</v>
      </c>
      <c r="AE24" s="17">
        <v>5</v>
      </c>
      <c r="AF24">
        <v>1.2760000000000001E-2</v>
      </c>
      <c r="AG24">
        <v>1.1169999999999999E-2</v>
      </c>
      <c r="AH24">
        <v>2.2000000000000001E-3</v>
      </c>
      <c r="AI24">
        <v>2.4399999999999999E-3</v>
      </c>
      <c r="AK24" s="17">
        <v>5</v>
      </c>
      <c r="AL24">
        <v>0.10223</v>
      </c>
      <c r="AM24">
        <v>8.1500000000000003E-2</v>
      </c>
      <c r="AN24">
        <v>4.0299999999999996E-2</v>
      </c>
      <c r="AO24">
        <v>1.0500000000000001E-2</v>
      </c>
      <c r="AQ24" s="17">
        <v>5</v>
      </c>
      <c r="AR24">
        <v>0.128</v>
      </c>
      <c r="AS24">
        <v>0.125</v>
      </c>
      <c r="AT24">
        <v>9.7000000000000003E-2</v>
      </c>
      <c r="AU24">
        <v>5.91E-2</v>
      </c>
      <c r="AW24" s="17">
        <v>5</v>
      </c>
      <c r="AX24">
        <v>2.6099999999999999E-3</v>
      </c>
      <c r="AY24">
        <v>0</v>
      </c>
      <c r="AZ24">
        <v>0</v>
      </c>
      <c r="BA24">
        <v>0</v>
      </c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</row>
    <row r="25" spans="1:238" x14ac:dyDescent="0.45">
      <c r="A25" s="17">
        <v>10</v>
      </c>
      <c r="B25">
        <v>0</v>
      </c>
      <c r="C25">
        <v>0</v>
      </c>
      <c r="D25">
        <v>0</v>
      </c>
      <c r="E25">
        <v>0</v>
      </c>
      <c r="G25" s="17">
        <v>10</v>
      </c>
      <c r="H25">
        <v>4.0000000000000002E-4</v>
      </c>
      <c r="I25">
        <v>6.5799999999999999E-3</v>
      </c>
      <c r="J25">
        <v>0</v>
      </c>
      <c r="K25">
        <v>3.63E-3</v>
      </c>
      <c r="M25" s="17">
        <v>10</v>
      </c>
      <c r="N25">
        <v>6.9000000000000006E-2</v>
      </c>
      <c r="O25">
        <v>5.6680000000000001E-2</v>
      </c>
      <c r="P25">
        <v>1.11E-2</v>
      </c>
      <c r="Q25">
        <v>2.5000000000000001E-4</v>
      </c>
      <c r="R25" s="21"/>
      <c r="S25" s="181">
        <v>10</v>
      </c>
      <c r="T25">
        <v>0</v>
      </c>
      <c r="U25">
        <v>0</v>
      </c>
      <c r="V25">
        <v>0</v>
      </c>
      <c r="W25">
        <v>0</v>
      </c>
      <c r="Y25" s="17">
        <v>10</v>
      </c>
      <c r="Z25">
        <v>0.42899999999999999</v>
      </c>
      <c r="AA25">
        <v>0.376</v>
      </c>
      <c r="AB25">
        <v>0.161</v>
      </c>
      <c r="AC25">
        <v>0.1037</v>
      </c>
      <c r="AE25" s="17">
        <v>10</v>
      </c>
      <c r="AF25">
        <v>2.1160000000000002E-2</v>
      </c>
      <c r="AG25">
        <v>2.1950000000000001E-2</v>
      </c>
      <c r="AH25">
        <v>4.4000000000000003E-3</v>
      </c>
      <c r="AI25">
        <v>4.0499999999999998E-3</v>
      </c>
      <c r="AK25" s="17">
        <v>10</v>
      </c>
      <c r="AL25">
        <v>0.16669999999999999</v>
      </c>
      <c r="AM25">
        <v>0.15340000000000001</v>
      </c>
      <c r="AN25">
        <v>7.8100000000000003E-2</v>
      </c>
      <c r="AO25">
        <v>2.07E-2</v>
      </c>
      <c r="AQ25" s="17">
        <v>10</v>
      </c>
      <c r="AR25">
        <v>0.23</v>
      </c>
      <c r="AS25">
        <v>0.24299999999999999</v>
      </c>
      <c r="AT25">
        <v>0.19700000000000001</v>
      </c>
      <c r="AU25">
        <v>0.11140000000000001</v>
      </c>
      <c r="AW25" s="17">
        <v>10</v>
      </c>
      <c r="AX25">
        <v>4.3200000000000001E-3</v>
      </c>
      <c r="AY25">
        <v>0</v>
      </c>
      <c r="AZ25">
        <v>0</v>
      </c>
      <c r="BA25">
        <v>0</v>
      </c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</row>
    <row r="26" spans="1:238" x14ac:dyDescent="0.45">
      <c r="A26" s="17">
        <v>15</v>
      </c>
      <c r="B26">
        <v>0</v>
      </c>
      <c r="C26">
        <v>0</v>
      </c>
      <c r="D26">
        <v>0</v>
      </c>
      <c r="E26">
        <v>0</v>
      </c>
      <c r="G26" s="17">
        <v>15</v>
      </c>
      <c r="H26">
        <v>4.0000000000000002E-4</v>
      </c>
      <c r="I26">
        <v>9.4600000000000014E-3</v>
      </c>
      <c r="J26">
        <v>0</v>
      </c>
      <c r="K26">
        <v>4.9699999999999996E-3</v>
      </c>
      <c r="M26" s="17">
        <v>15</v>
      </c>
      <c r="N26">
        <v>8.3000000000000004E-2</v>
      </c>
      <c r="O26">
        <v>8.1400000000000014E-2</v>
      </c>
      <c r="P26">
        <v>1.6300000000000002E-2</v>
      </c>
      <c r="Q26">
        <v>6.7000000000000002E-4</v>
      </c>
      <c r="R26" s="21"/>
      <c r="S26" s="181">
        <v>15</v>
      </c>
      <c r="T26">
        <v>0</v>
      </c>
      <c r="U26">
        <v>0</v>
      </c>
      <c r="V26">
        <v>0</v>
      </c>
      <c r="W26">
        <v>0</v>
      </c>
      <c r="Y26" s="17">
        <v>15</v>
      </c>
      <c r="Z26">
        <v>0.55370000000000008</v>
      </c>
      <c r="AA26">
        <v>0.51300000000000001</v>
      </c>
      <c r="AB26">
        <v>0.21230000000000002</v>
      </c>
      <c r="AC26">
        <v>0.14230000000000001</v>
      </c>
      <c r="AE26" s="17">
        <v>15</v>
      </c>
      <c r="AF26">
        <v>2.6200000000000001E-2</v>
      </c>
      <c r="AG26">
        <v>3.243E-2</v>
      </c>
      <c r="AH26">
        <v>6.3E-3</v>
      </c>
      <c r="AI26">
        <v>5.0300000000000006E-3</v>
      </c>
      <c r="AK26" s="17">
        <v>15</v>
      </c>
      <c r="AL26">
        <v>0.22386000000000003</v>
      </c>
      <c r="AM26">
        <v>0.23280000000000001</v>
      </c>
      <c r="AN26">
        <v>0.1105</v>
      </c>
      <c r="AO26">
        <v>3.0800000000000001E-2</v>
      </c>
      <c r="AQ26" s="17">
        <v>15</v>
      </c>
      <c r="AR26">
        <v>0.307</v>
      </c>
      <c r="AS26">
        <v>0.35000000000000003</v>
      </c>
      <c r="AT26">
        <v>0.24299999999999999</v>
      </c>
      <c r="AU26">
        <v>0.15809999999999999</v>
      </c>
      <c r="AW26" s="17">
        <v>15</v>
      </c>
      <c r="AX26">
        <v>5.7499999999999999E-3</v>
      </c>
      <c r="AY26">
        <v>0</v>
      </c>
      <c r="AZ26">
        <v>0</v>
      </c>
      <c r="BA26">
        <v>0</v>
      </c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</row>
    <row r="27" spans="1:238" x14ac:dyDescent="0.45">
      <c r="A27" s="17">
        <v>20</v>
      </c>
      <c r="B27">
        <v>0</v>
      </c>
      <c r="C27">
        <v>0</v>
      </c>
      <c r="D27">
        <v>0</v>
      </c>
      <c r="E27">
        <v>0</v>
      </c>
      <c r="G27" s="17">
        <v>20</v>
      </c>
      <c r="H27">
        <v>4.0000000000000002E-4</v>
      </c>
      <c r="I27">
        <v>1.0400000000000001E-2</v>
      </c>
      <c r="J27">
        <v>0</v>
      </c>
      <c r="K27">
        <v>6.13E-3</v>
      </c>
      <c r="M27" s="17">
        <v>20</v>
      </c>
      <c r="N27">
        <v>9.4400000000000012E-2</v>
      </c>
      <c r="O27">
        <v>0.10398</v>
      </c>
      <c r="P27">
        <v>1.9600000000000003E-2</v>
      </c>
      <c r="Q27">
        <v>1.14E-3</v>
      </c>
      <c r="R27" s="21"/>
      <c r="S27" s="181">
        <v>20</v>
      </c>
      <c r="T27">
        <v>0</v>
      </c>
      <c r="U27">
        <v>0</v>
      </c>
      <c r="V27">
        <v>0</v>
      </c>
      <c r="W27">
        <v>0</v>
      </c>
      <c r="Y27" s="17">
        <v>20</v>
      </c>
      <c r="Z27">
        <v>0.65815000000000001</v>
      </c>
      <c r="AA27">
        <v>0.627</v>
      </c>
      <c r="AB27">
        <v>0.25850000000000001</v>
      </c>
      <c r="AC27">
        <v>0.17130000000000001</v>
      </c>
      <c r="AE27" s="17">
        <v>20</v>
      </c>
      <c r="AF27">
        <v>3.2500000000000001E-2</v>
      </c>
      <c r="AG27">
        <v>4.2369999999999998E-2</v>
      </c>
      <c r="AH27">
        <v>8.8000000000000005E-3</v>
      </c>
      <c r="AI27">
        <v>6.1200000000000004E-3</v>
      </c>
      <c r="AK27" s="17">
        <v>20</v>
      </c>
      <c r="AL27">
        <v>0.26650999999999997</v>
      </c>
      <c r="AM27">
        <v>0.30060000000000003</v>
      </c>
      <c r="AN27">
        <v>0.1404</v>
      </c>
      <c r="AO27">
        <v>4.3000000000000003E-2</v>
      </c>
      <c r="AQ27" s="17">
        <v>20</v>
      </c>
      <c r="AR27">
        <v>0.378</v>
      </c>
      <c r="AS27">
        <v>0.44900000000000001</v>
      </c>
      <c r="AT27">
        <v>0.307</v>
      </c>
      <c r="AU27">
        <v>0.2006</v>
      </c>
      <c r="AW27" s="17">
        <v>20</v>
      </c>
      <c r="AX27">
        <v>6.7099999999999998E-3</v>
      </c>
      <c r="AY27">
        <v>0</v>
      </c>
      <c r="AZ27">
        <v>0</v>
      </c>
      <c r="BA27">
        <v>0</v>
      </c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</row>
    <row r="28" spans="1:238" x14ac:dyDescent="0.45">
      <c r="A28" s="17">
        <v>25</v>
      </c>
      <c r="B28">
        <v>0</v>
      </c>
      <c r="C28">
        <v>0</v>
      </c>
      <c r="D28">
        <v>0</v>
      </c>
      <c r="E28">
        <v>0</v>
      </c>
      <c r="G28" s="17">
        <v>25</v>
      </c>
      <c r="H28">
        <v>4.0000000000000002E-4</v>
      </c>
      <c r="I28">
        <v>1.3869999999999999E-2</v>
      </c>
      <c r="J28">
        <v>0</v>
      </c>
      <c r="K28">
        <v>7.0499999999999998E-3</v>
      </c>
      <c r="M28" s="17">
        <v>25</v>
      </c>
      <c r="N28">
        <v>0.1013</v>
      </c>
      <c r="O28">
        <v>0.12509999999999999</v>
      </c>
      <c r="P28">
        <v>2.23E-2</v>
      </c>
      <c r="Q28">
        <v>1.5300000000000001E-3</v>
      </c>
      <c r="R28" s="21"/>
      <c r="S28" s="181">
        <v>25</v>
      </c>
      <c r="T28">
        <v>0</v>
      </c>
      <c r="U28">
        <v>0</v>
      </c>
      <c r="V28">
        <v>0</v>
      </c>
      <c r="W28">
        <v>0</v>
      </c>
      <c r="Y28" s="17">
        <v>25</v>
      </c>
      <c r="Z28">
        <v>0.75520000000000009</v>
      </c>
      <c r="AA28">
        <v>0.74099999999999999</v>
      </c>
      <c r="AB28">
        <v>0.31519999999999998</v>
      </c>
      <c r="AC28">
        <v>0.2137</v>
      </c>
      <c r="AE28" s="17">
        <v>25</v>
      </c>
      <c r="AF28">
        <v>3.73E-2</v>
      </c>
      <c r="AG28">
        <v>5.3080000000000002E-2</v>
      </c>
      <c r="AH28">
        <v>9.9000000000000008E-3</v>
      </c>
      <c r="AI28">
        <v>7.1399999999999996E-3</v>
      </c>
      <c r="AK28" s="17">
        <v>25</v>
      </c>
      <c r="AL28">
        <v>0.30996000000000001</v>
      </c>
      <c r="AM28">
        <v>0.36280000000000001</v>
      </c>
      <c r="AN28">
        <v>0.1643</v>
      </c>
      <c r="AO28">
        <v>5.45E-2</v>
      </c>
      <c r="AQ28" s="17">
        <v>25</v>
      </c>
      <c r="AR28">
        <v>0.45400000000000001</v>
      </c>
      <c r="AS28">
        <v>0.53800000000000003</v>
      </c>
      <c r="AT28">
        <v>0.38600000000000001</v>
      </c>
      <c r="AU28">
        <v>0.2432</v>
      </c>
      <c r="AW28" s="17">
        <v>25</v>
      </c>
      <c r="AX28">
        <v>7.43E-3</v>
      </c>
      <c r="AY28">
        <v>0</v>
      </c>
      <c r="AZ28">
        <v>0</v>
      </c>
      <c r="BA28">
        <v>0</v>
      </c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</row>
    <row r="29" spans="1:238" x14ac:dyDescent="0.45">
      <c r="A29" s="17">
        <v>30</v>
      </c>
      <c r="B29">
        <v>0</v>
      </c>
      <c r="C29">
        <v>0</v>
      </c>
      <c r="D29">
        <v>0</v>
      </c>
      <c r="E29">
        <v>0</v>
      </c>
      <c r="G29" s="17">
        <v>30</v>
      </c>
      <c r="H29">
        <v>4.0000000000000002E-4</v>
      </c>
      <c r="I29">
        <v>1.5970000000000002E-2</v>
      </c>
      <c r="J29">
        <v>0</v>
      </c>
      <c r="K29">
        <v>7.6500000000000005E-3</v>
      </c>
      <c r="M29" s="17">
        <v>30</v>
      </c>
      <c r="N29">
        <v>0.1071</v>
      </c>
      <c r="O29">
        <v>0.14494000000000001</v>
      </c>
      <c r="P29">
        <v>2.4800000000000003E-2</v>
      </c>
      <c r="Q29">
        <v>2.0400000000000001E-3</v>
      </c>
      <c r="R29" s="21"/>
      <c r="S29" s="181">
        <v>30</v>
      </c>
      <c r="T29">
        <v>0</v>
      </c>
      <c r="U29">
        <v>0</v>
      </c>
      <c r="V29">
        <v>0</v>
      </c>
      <c r="W29">
        <v>0</v>
      </c>
      <c r="Y29" s="17">
        <v>30</v>
      </c>
      <c r="Z29">
        <v>0.83479999999999999</v>
      </c>
      <c r="AA29">
        <v>0.83499999999999996</v>
      </c>
      <c r="AB29">
        <v>0.35599999999999998</v>
      </c>
      <c r="AC29">
        <v>0.24330000000000002</v>
      </c>
      <c r="AE29" s="17">
        <v>30</v>
      </c>
      <c r="AF29">
        <v>4.1420000000000005E-2</v>
      </c>
      <c r="AG29">
        <v>6.2420000000000003E-2</v>
      </c>
      <c r="AH29">
        <v>1.1300000000000001E-2</v>
      </c>
      <c r="AI29">
        <v>8.2100000000000003E-3</v>
      </c>
      <c r="AK29" s="17">
        <v>30</v>
      </c>
      <c r="AL29">
        <v>0.35048000000000001</v>
      </c>
      <c r="AM29">
        <v>0.42099999999999999</v>
      </c>
      <c r="AN29">
        <v>0.189</v>
      </c>
      <c r="AO29">
        <v>6.5099999999999991E-2</v>
      </c>
      <c r="AQ29" s="17">
        <v>30</v>
      </c>
      <c r="AR29">
        <v>0.51600000000000001</v>
      </c>
      <c r="AS29">
        <v>0.621</v>
      </c>
      <c r="AT29">
        <v>0.42199999999999999</v>
      </c>
      <c r="AU29">
        <v>0.27979999999999999</v>
      </c>
      <c r="AW29" s="17">
        <v>30</v>
      </c>
      <c r="AX29">
        <v>8.3300000000000006E-3</v>
      </c>
      <c r="AY29">
        <v>0</v>
      </c>
      <c r="AZ29">
        <v>0</v>
      </c>
      <c r="BA29">
        <v>0</v>
      </c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</row>
    <row r="30" spans="1:238" s="178" customFormat="1" x14ac:dyDescent="0.45">
      <c r="A30" s="189" t="s">
        <v>101</v>
      </c>
      <c r="B30" s="188">
        <f>B29/$A$29</f>
        <v>0</v>
      </c>
      <c r="C30" s="188">
        <f t="shared" ref="C30:BA30" si="9">C29/$A$29</f>
        <v>0</v>
      </c>
      <c r="D30" s="188">
        <f t="shared" si="9"/>
        <v>0</v>
      </c>
      <c r="E30" s="188">
        <f t="shared" si="9"/>
        <v>0</v>
      </c>
      <c r="F30" s="184"/>
      <c r="G30" s="184"/>
      <c r="H30" s="188">
        <f t="shared" si="9"/>
        <v>1.3333333333333333E-5</v>
      </c>
      <c r="I30" s="188">
        <f>I29/$A$29</f>
        <v>5.3233333333333333E-4</v>
      </c>
      <c r="J30" s="188">
        <f t="shared" si="9"/>
        <v>0</v>
      </c>
      <c r="K30" s="188">
        <f t="shared" si="9"/>
        <v>2.5500000000000002E-4</v>
      </c>
      <c r="L30" s="184"/>
      <c r="M30" s="184"/>
      <c r="N30" s="188">
        <f>N29/$A$29</f>
        <v>3.5699999999999998E-3</v>
      </c>
      <c r="O30" s="188">
        <f t="shared" si="9"/>
        <v>4.8313333333333342E-3</v>
      </c>
      <c r="P30" s="188">
        <f t="shared" si="9"/>
        <v>8.2666666666666674E-4</v>
      </c>
      <c r="Q30" s="188">
        <f t="shared" si="9"/>
        <v>6.7999999999999999E-5</v>
      </c>
      <c r="R30" s="184"/>
      <c r="S30" s="184"/>
      <c r="T30" s="188">
        <f t="shared" si="9"/>
        <v>0</v>
      </c>
      <c r="U30" s="188">
        <f t="shared" si="9"/>
        <v>0</v>
      </c>
      <c r="V30" s="188">
        <f t="shared" si="9"/>
        <v>0</v>
      </c>
      <c r="W30" s="188">
        <f t="shared" si="9"/>
        <v>0</v>
      </c>
      <c r="X30" s="184"/>
      <c r="Y30" s="184"/>
      <c r="Z30" s="188">
        <f>Z29/$A$29</f>
        <v>2.7826666666666666E-2</v>
      </c>
      <c r="AA30" s="188">
        <f t="shared" si="9"/>
        <v>2.7833333333333331E-2</v>
      </c>
      <c r="AB30" s="188">
        <f t="shared" si="9"/>
        <v>1.1866666666666666E-2</v>
      </c>
      <c r="AC30" s="188">
        <f t="shared" si="9"/>
        <v>8.1100000000000009E-3</v>
      </c>
      <c r="AD30" s="184"/>
      <c r="AE30" s="184"/>
      <c r="AF30" s="188">
        <f t="shared" si="9"/>
        <v>1.3806666666666668E-3</v>
      </c>
      <c r="AG30" s="188">
        <f>AG29/$A$29</f>
        <v>2.0806666666666669E-3</v>
      </c>
      <c r="AH30" s="188">
        <f t="shared" si="9"/>
        <v>3.766666666666667E-4</v>
      </c>
      <c r="AI30" s="188">
        <f>AI29/$A$29</f>
        <v>2.7366666666666669E-4</v>
      </c>
      <c r="AJ30" s="184"/>
      <c r="AK30" s="184"/>
      <c r="AL30" s="188">
        <f>AL29/$A$29</f>
        <v>1.1682666666666668E-2</v>
      </c>
      <c r="AM30" s="188">
        <f t="shared" si="9"/>
        <v>1.4033333333333333E-2</v>
      </c>
      <c r="AN30" s="188">
        <f>AN29/$A$29</f>
        <v>6.3E-3</v>
      </c>
      <c r="AO30" s="188">
        <f t="shared" si="9"/>
        <v>2.1699999999999996E-3</v>
      </c>
      <c r="AP30" s="184"/>
      <c r="AQ30" s="184"/>
      <c r="AR30" s="188">
        <f t="shared" si="9"/>
        <v>1.72E-2</v>
      </c>
      <c r="AS30" s="188">
        <f>AS29/$A$29</f>
        <v>2.07E-2</v>
      </c>
      <c r="AT30" s="188">
        <f>AT29/$A$29</f>
        <v>1.4066666666666667E-2</v>
      </c>
      <c r="AU30" s="188">
        <f t="shared" si="9"/>
        <v>9.3266666666666671E-3</v>
      </c>
      <c r="AV30" s="184"/>
      <c r="AW30" s="184"/>
      <c r="AX30" s="188">
        <f>AX29/$A$29</f>
        <v>2.7766666666666668E-4</v>
      </c>
      <c r="AY30" s="183">
        <f>1-AY29/$AR$14</f>
        <v>1</v>
      </c>
      <c r="AZ30" s="188">
        <f t="shared" si="9"/>
        <v>0</v>
      </c>
      <c r="BA30" s="188">
        <f t="shared" si="9"/>
        <v>0</v>
      </c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</row>
    <row r="31" spans="1:238" x14ac:dyDescent="0.45">
      <c r="A31" s="17" t="s">
        <v>99</v>
      </c>
      <c r="B31" s="183"/>
      <c r="C31" s="183"/>
      <c r="D31" s="183"/>
      <c r="E31" s="183"/>
      <c r="F31" s="183"/>
      <c r="G31" s="183"/>
      <c r="H31" s="183"/>
      <c r="I31" s="183">
        <f>1-I30/$H$30</f>
        <v>-38.924999999999997</v>
      </c>
      <c r="J31" s="183">
        <f t="shared" ref="J31:K31" si="10">1-J30/$H$30</f>
        <v>1</v>
      </c>
      <c r="K31" s="183">
        <f t="shared" si="10"/>
        <v>-18.125</v>
      </c>
      <c r="L31" s="183"/>
      <c r="M31" s="183"/>
      <c r="N31" s="183"/>
      <c r="O31" s="183">
        <f>1-O30/$N$30</f>
        <v>-0.35331465919701244</v>
      </c>
      <c r="P31" s="183">
        <f t="shared" ref="P31:Q31" si="11">1-P30/$N$30</f>
        <v>0.76844070961718014</v>
      </c>
      <c r="Q31" s="183">
        <f t="shared" si="11"/>
        <v>0.98095238095238091</v>
      </c>
      <c r="R31" s="183"/>
      <c r="S31" s="183"/>
      <c r="T31" s="183"/>
      <c r="U31" s="183"/>
      <c r="V31" s="183"/>
      <c r="W31" s="183"/>
      <c r="X31" s="183"/>
      <c r="Y31" s="183"/>
      <c r="Z31" s="183"/>
      <c r="AA31" s="183">
        <f>1-AA30/$Z$30</f>
        <v>-2.3957834211785212E-4</v>
      </c>
      <c r="AB31" s="183">
        <f t="shared" ref="AB31" si="12">1-AB30/$Z$30</f>
        <v>0.57355055103018682</v>
      </c>
      <c r="AC31" s="183">
        <f>1-AC30/$Z$30</f>
        <v>0.70855294681360803</v>
      </c>
      <c r="AD31" s="183"/>
      <c r="AE31" s="183"/>
      <c r="AF31" s="183"/>
      <c r="AG31" s="183">
        <f>1-AG30/$AF$30</f>
        <v>-0.50700144857556739</v>
      </c>
      <c r="AH31" s="183">
        <f t="shared" ref="AH31" si="13">1-AH30/$AF$30</f>
        <v>0.72718493481409952</v>
      </c>
      <c r="AI31" s="183">
        <f>1-AI30/$AF$30</f>
        <v>0.80178657653307583</v>
      </c>
      <c r="AJ31" s="183"/>
      <c r="AK31" s="183"/>
      <c r="AL31" s="183"/>
      <c r="AM31" s="183">
        <f>1-AM30/$AL$30</f>
        <v>-0.20120976945902758</v>
      </c>
      <c r="AN31" s="183">
        <f t="shared" ref="AN31:AO31" si="14">1-AN30/$AL$30</f>
        <v>0.46073955717872639</v>
      </c>
      <c r="AO31" s="183">
        <f t="shared" si="14"/>
        <v>0.81425473636156132</v>
      </c>
      <c r="AP31" s="183"/>
      <c r="AQ31" s="183"/>
      <c r="AR31" s="183"/>
      <c r="AS31" s="183">
        <f>1-AS30/$AR$30</f>
        <v>-0.20348837209302317</v>
      </c>
      <c r="AT31" s="183">
        <f t="shared" ref="AT31" si="15">1-AT30/$AR$30</f>
        <v>0.18217054263565891</v>
      </c>
      <c r="AU31" s="183">
        <f>1-AU30/$AR$30</f>
        <v>0.45775193798449609</v>
      </c>
      <c r="AV31" s="183"/>
      <c r="AW31" s="183"/>
      <c r="AX31" s="183"/>
      <c r="AY31" s="183">
        <f>1-AY30/$AR$30</f>
        <v>-57.139534883720927</v>
      </c>
      <c r="AZ31" s="183">
        <f t="shared" ref="AZ31" si="16">1-AZ30/$AR$30</f>
        <v>1</v>
      </c>
      <c r="BA31" s="183">
        <f>1-BA30/$AR$30</f>
        <v>1</v>
      </c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</row>
    <row r="32" spans="1:238" x14ac:dyDescent="0.45">
      <c r="A32" s="17" t="s">
        <v>100</v>
      </c>
      <c r="I32" s="185">
        <f>I31</f>
        <v>-38.924999999999997</v>
      </c>
      <c r="J32" s="185">
        <f t="shared" ref="J32" si="17">J31</f>
        <v>1</v>
      </c>
      <c r="K32" s="185">
        <f>K31</f>
        <v>-18.125</v>
      </c>
      <c r="L32" s="185"/>
      <c r="M32" s="185"/>
      <c r="N32" s="185"/>
      <c r="O32" s="185">
        <f>O31</f>
        <v>-0.35331465919701244</v>
      </c>
      <c r="P32" s="185">
        <f t="shared" ref="P32:Q32" si="18">P31</f>
        <v>0.76844070961718014</v>
      </c>
      <c r="Q32" s="185">
        <f t="shared" si="18"/>
        <v>0.98095238095238091</v>
      </c>
      <c r="R32" s="185"/>
      <c r="S32" s="185"/>
      <c r="T32" s="185"/>
      <c r="U32" s="185"/>
      <c r="V32" s="185"/>
      <c r="W32" s="185"/>
      <c r="X32" s="185"/>
      <c r="Y32" s="185"/>
      <c r="Z32" s="185"/>
      <c r="AA32" s="185">
        <f t="shared" ref="AA32" si="19">AA31</f>
        <v>-2.3957834211785212E-4</v>
      </c>
      <c r="AB32" s="185">
        <f t="shared" ref="AB32" si="20">AB31</f>
        <v>0.57355055103018682</v>
      </c>
      <c r="AC32" s="185">
        <f t="shared" ref="AC32" si="21">AC31</f>
        <v>0.70855294681360803</v>
      </c>
      <c r="AD32" s="185"/>
      <c r="AE32" s="185"/>
      <c r="AF32" s="185"/>
      <c r="AG32" s="185">
        <f t="shared" ref="AG32" si="22">AG31</f>
        <v>-0.50700144857556739</v>
      </c>
      <c r="AH32" s="185">
        <f t="shared" ref="AH32" si="23">AH31</f>
        <v>0.72718493481409952</v>
      </c>
      <c r="AI32" s="185">
        <f t="shared" ref="AI32" si="24">AI31</f>
        <v>0.80178657653307583</v>
      </c>
      <c r="AJ32" s="185"/>
      <c r="AK32" s="185"/>
      <c r="AL32" s="185"/>
      <c r="AM32" s="185">
        <f t="shared" ref="AM32" si="25">AM31</f>
        <v>-0.20120976945902758</v>
      </c>
      <c r="AN32" s="185">
        <f t="shared" ref="AN32" si="26">AN31</f>
        <v>0.46073955717872639</v>
      </c>
      <c r="AO32" s="185">
        <f t="shared" ref="AO32" si="27">AO31</f>
        <v>0.81425473636156132</v>
      </c>
      <c r="AP32" s="185"/>
      <c r="AQ32" s="185"/>
      <c r="AR32" s="185"/>
      <c r="AS32" s="185">
        <f t="shared" ref="AS32" si="28">AS31</f>
        <v>-0.20348837209302317</v>
      </c>
      <c r="AT32" s="185">
        <f t="shared" ref="AT32" si="29">AT31</f>
        <v>0.18217054263565891</v>
      </c>
      <c r="AU32" s="185">
        <f t="shared" ref="AU32" si="30">AU31</f>
        <v>0.45775193798449609</v>
      </c>
      <c r="AV32" s="185"/>
      <c r="AW32" s="185"/>
      <c r="AX32" s="185"/>
      <c r="AY32" s="185">
        <f t="shared" ref="AY32:BA32" si="31">AY31</f>
        <v>-57.139534883720927</v>
      </c>
      <c r="AZ32" s="185">
        <f t="shared" si="31"/>
        <v>1</v>
      </c>
      <c r="BA32" s="185">
        <f t="shared" si="31"/>
        <v>1</v>
      </c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</row>
    <row r="34" spans="9:9" x14ac:dyDescent="0.45">
      <c r="I34" s="185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2629F-401C-42A1-8930-9E0A15C19308}">
  <dimension ref="A1:AE62"/>
  <sheetViews>
    <sheetView tabSelected="1" topLeftCell="E10" zoomScale="74" workbookViewId="0">
      <selection activeCell="N29" sqref="N29:U29"/>
    </sheetView>
  </sheetViews>
  <sheetFormatPr defaultRowHeight="14.25" x14ac:dyDescent="0.45"/>
  <cols>
    <col min="1" max="1" width="19.796875" style="17" bestFit="1" customWidth="1"/>
    <col min="12" max="12" width="19.796875" bestFit="1" customWidth="1"/>
  </cols>
  <sheetData>
    <row r="1" spans="1:31" x14ac:dyDescent="0.45">
      <c r="C1" s="17"/>
      <c r="D1" s="17"/>
      <c r="E1" s="17"/>
      <c r="F1" s="17"/>
      <c r="G1" s="17"/>
      <c r="H1" s="17"/>
      <c r="I1" s="17"/>
      <c r="J1" s="17"/>
    </row>
    <row r="2" spans="1:31" x14ac:dyDescent="0.45">
      <c r="B2" s="17" t="s">
        <v>95</v>
      </c>
      <c r="M2" s="17" t="s">
        <v>95</v>
      </c>
    </row>
    <row r="3" spans="1:31" x14ac:dyDescent="0.45">
      <c r="B3" s="17" t="s">
        <v>73</v>
      </c>
      <c r="C3" s="17" t="s">
        <v>74</v>
      </c>
      <c r="D3" s="17" t="s">
        <v>75</v>
      </c>
      <c r="E3" s="17" t="s">
        <v>76</v>
      </c>
      <c r="F3" s="17" t="s">
        <v>77</v>
      </c>
      <c r="G3" s="17" t="s">
        <v>78</v>
      </c>
      <c r="H3" s="17" t="s">
        <v>86</v>
      </c>
      <c r="I3" s="17" t="s">
        <v>94</v>
      </c>
      <c r="J3" s="17" t="s">
        <v>85</v>
      </c>
      <c r="L3" s="17"/>
      <c r="M3" s="17" t="s">
        <v>79</v>
      </c>
      <c r="N3" s="17" t="s">
        <v>80</v>
      </c>
      <c r="O3" s="17" t="s">
        <v>81</v>
      </c>
      <c r="P3" s="17" t="s">
        <v>82</v>
      </c>
      <c r="Q3" s="17" t="s">
        <v>83</v>
      </c>
      <c r="R3" s="17" t="s">
        <v>84</v>
      </c>
      <c r="S3" s="17" t="s">
        <v>88</v>
      </c>
      <c r="T3" s="17" t="s">
        <v>89</v>
      </c>
      <c r="U3" s="17" t="s">
        <v>90</v>
      </c>
    </row>
    <row r="4" spans="1:31" x14ac:dyDescent="0.45">
      <c r="A4" s="17">
        <v>0</v>
      </c>
      <c r="B4" s="191">
        <v>0</v>
      </c>
      <c r="C4" s="191">
        <v>0</v>
      </c>
      <c r="D4" s="191">
        <v>0</v>
      </c>
      <c r="E4" s="191">
        <v>0</v>
      </c>
      <c r="F4" s="191">
        <v>0</v>
      </c>
      <c r="G4" s="191">
        <v>0</v>
      </c>
      <c r="H4" s="191">
        <v>0</v>
      </c>
      <c r="I4" s="191">
        <v>0</v>
      </c>
      <c r="J4" s="191">
        <v>0</v>
      </c>
      <c r="L4" s="17">
        <v>0</v>
      </c>
      <c r="M4" s="191">
        <v>0</v>
      </c>
      <c r="N4" s="191">
        <v>0</v>
      </c>
      <c r="O4" s="191">
        <v>0</v>
      </c>
      <c r="P4" s="191">
        <v>0</v>
      </c>
      <c r="Q4" s="191">
        <v>0</v>
      </c>
      <c r="R4" s="191">
        <v>0</v>
      </c>
      <c r="S4" s="191">
        <v>0</v>
      </c>
      <c r="T4" s="191">
        <v>0</v>
      </c>
      <c r="U4" s="191">
        <v>0</v>
      </c>
    </row>
    <row r="5" spans="1:31" x14ac:dyDescent="0.45">
      <c r="A5" s="17">
        <v>1</v>
      </c>
      <c r="B5" s="191">
        <v>0.105</v>
      </c>
      <c r="C5" s="191">
        <v>2.6030000000000001E-2</v>
      </c>
      <c r="D5" s="191">
        <v>1.1000000000000001E-3</v>
      </c>
      <c r="E5" s="191">
        <v>2.4000000000000001E-4</v>
      </c>
      <c r="F5" s="191">
        <v>1.1720000000000001E-2</v>
      </c>
      <c r="G5" s="191">
        <v>4.9000000000000007E-3</v>
      </c>
      <c r="H5" s="191">
        <v>2.5309999999999999E-2</v>
      </c>
      <c r="I5" s="191">
        <v>0.75</v>
      </c>
      <c r="J5" s="191">
        <v>1.5400000000000001E-3</v>
      </c>
      <c r="L5" s="17">
        <v>1</v>
      </c>
      <c r="M5" s="191">
        <v>0</v>
      </c>
      <c r="N5" s="191">
        <v>0</v>
      </c>
      <c r="O5" s="191">
        <v>8.8999999999999999E-3</v>
      </c>
      <c r="P5" s="191">
        <v>0</v>
      </c>
      <c r="Q5" s="191">
        <v>4.3999999999999997E-2</v>
      </c>
      <c r="R5" s="191">
        <v>2.3500000000000001E-3</v>
      </c>
      <c r="S5" s="191">
        <v>1.7070000000000002E-2</v>
      </c>
      <c r="T5" s="191">
        <v>1.78E-2</v>
      </c>
      <c r="U5" s="191">
        <v>1.4000000000000001E-4</v>
      </c>
    </row>
    <row r="6" spans="1:31" x14ac:dyDescent="0.45">
      <c r="A6" s="17">
        <v>2</v>
      </c>
      <c r="B6" s="191">
        <v>0.26100000000000001</v>
      </c>
      <c r="C6" s="191">
        <v>6.2200000000000005E-2</v>
      </c>
      <c r="D6" s="191">
        <v>3.15E-3</v>
      </c>
      <c r="E6" s="191">
        <v>8.3000000000000001E-4</v>
      </c>
      <c r="F6" s="191">
        <v>2.409E-2</v>
      </c>
      <c r="G6" s="191">
        <v>1.3900000000000001E-2</v>
      </c>
      <c r="H6" s="191">
        <v>6.4010000000000011E-2</v>
      </c>
      <c r="I6" s="191">
        <v>1.5</v>
      </c>
      <c r="J6" s="191">
        <v>5.4000000000000003E-3</v>
      </c>
      <c r="L6" s="17">
        <v>2</v>
      </c>
      <c r="M6" s="191">
        <v>0</v>
      </c>
      <c r="N6" s="191">
        <v>0</v>
      </c>
      <c r="O6" s="191">
        <v>2.1399999999999999E-2</v>
      </c>
      <c r="P6" s="191">
        <v>0</v>
      </c>
      <c r="Q6" s="191">
        <v>0.1096</v>
      </c>
      <c r="R6" s="191">
        <v>5.7000000000000002E-3</v>
      </c>
      <c r="S6" s="191">
        <v>4.376E-2</v>
      </c>
      <c r="T6" s="191">
        <v>4.7100000000000003E-2</v>
      </c>
      <c r="U6" s="191">
        <v>7.8000000000000009E-4</v>
      </c>
    </row>
    <row r="7" spans="1:31" x14ac:dyDescent="0.45">
      <c r="A7" s="17">
        <v>5</v>
      </c>
      <c r="B7" s="191">
        <v>0.56500000000000006</v>
      </c>
      <c r="C7" s="191">
        <v>0.12329999999999999</v>
      </c>
      <c r="D7" s="191">
        <v>8.7899999999999992E-3</v>
      </c>
      <c r="E7" s="191">
        <v>2.9500000000000004E-3</v>
      </c>
      <c r="F7" s="191">
        <v>5.3499999999999999E-2</v>
      </c>
      <c r="G7" s="191">
        <v>3.4549999999999997E-2</v>
      </c>
      <c r="H7" s="191">
        <v>0.1479</v>
      </c>
      <c r="I7" s="191"/>
      <c r="J7" s="191">
        <v>1.1859999999999999E-2</v>
      </c>
      <c r="L7" s="17">
        <v>5</v>
      </c>
      <c r="M7" s="191">
        <v>0</v>
      </c>
      <c r="N7" s="191">
        <v>2.2000000000000001E-4</v>
      </c>
      <c r="O7" s="191">
        <v>4.7E-2</v>
      </c>
      <c r="P7" s="191">
        <v>0</v>
      </c>
      <c r="Q7" s="191">
        <v>0.26400000000000001</v>
      </c>
      <c r="R7" s="191">
        <v>1.2760000000000001E-2</v>
      </c>
      <c r="S7" s="191">
        <v>0.10223</v>
      </c>
      <c r="T7" s="191">
        <v>0.128</v>
      </c>
      <c r="U7" s="191">
        <v>2.6099999999999999E-3</v>
      </c>
    </row>
    <row r="8" spans="1:31" x14ac:dyDescent="0.45">
      <c r="A8" s="17">
        <v>10</v>
      </c>
      <c r="B8" s="191">
        <v>1.0249999999999999</v>
      </c>
      <c r="C8" s="191">
        <v>0.20876</v>
      </c>
      <c r="D8" s="191">
        <v>1.5810000000000001E-2</v>
      </c>
      <c r="E8" s="191">
        <v>5.7800000000000004E-3</v>
      </c>
      <c r="F8" s="191">
        <v>8.8999999999999996E-2</v>
      </c>
      <c r="G8" s="191">
        <v>5.5399999999999998E-2</v>
      </c>
      <c r="H8" s="191">
        <v>0.25756000000000001</v>
      </c>
      <c r="I8" s="191"/>
      <c r="J8" s="191">
        <v>1.8949999999999998E-2</v>
      </c>
      <c r="L8" s="17">
        <v>10</v>
      </c>
      <c r="M8" s="191">
        <v>0</v>
      </c>
      <c r="N8" s="191">
        <v>4.0000000000000002E-4</v>
      </c>
      <c r="O8" s="191">
        <v>6.9000000000000006E-2</v>
      </c>
      <c r="P8" s="191">
        <v>0</v>
      </c>
      <c r="Q8" s="191">
        <v>0.42899999999999999</v>
      </c>
      <c r="R8" s="191">
        <v>2.1160000000000002E-2</v>
      </c>
      <c r="S8" s="191">
        <v>0.16669999999999999</v>
      </c>
      <c r="T8" s="191">
        <v>0.23</v>
      </c>
      <c r="U8" s="191">
        <v>4.3200000000000001E-3</v>
      </c>
    </row>
    <row r="9" spans="1:31" x14ac:dyDescent="0.45">
      <c r="A9" s="17">
        <v>15</v>
      </c>
      <c r="B9" s="191">
        <v>1.2570000000000001</v>
      </c>
      <c r="C9" s="191">
        <v>0.29511999999999999</v>
      </c>
      <c r="D9" s="191">
        <v>2.1350000000000001E-2</v>
      </c>
      <c r="E9" s="191">
        <v>8.7200000000000003E-3</v>
      </c>
      <c r="F9" s="191">
        <v>0.12312000000000001</v>
      </c>
      <c r="G9" s="191">
        <v>7.2900000000000006E-2</v>
      </c>
      <c r="H9" s="191">
        <v>0.35824</v>
      </c>
      <c r="I9" s="191"/>
      <c r="J9" s="191">
        <v>2.3120000000000002E-2</v>
      </c>
      <c r="L9" s="17">
        <v>15</v>
      </c>
      <c r="M9" s="191">
        <v>0</v>
      </c>
      <c r="N9" s="191">
        <v>4.0000000000000002E-4</v>
      </c>
      <c r="O9" s="191">
        <v>8.3000000000000004E-2</v>
      </c>
      <c r="P9" s="191">
        <v>0</v>
      </c>
      <c r="Q9" s="191">
        <v>0.55370000000000008</v>
      </c>
      <c r="R9" s="191">
        <v>2.6200000000000001E-2</v>
      </c>
      <c r="S9" s="191">
        <v>0.22386000000000003</v>
      </c>
      <c r="T9" s="191">
        <v>0.307</v>
      </c>
      <c r="U9" s="191">
        <v>5.7499999999999999E-3</v>
      </c>
    </row>
    <row r="10" spans="1:31" x14ac:dyDescent="0.45">
      <c r="A10" s="17">
        <v>20</v>
      </c>
      <c r="B10" s="191">
        <v>1.407</v>
      </c>
      <c r="C10" s="191">
        <v>0.37810000000000005</v>
      </c>
      <c r="D10" s="191">
        <v>2.5420000000000002E-2</v>
      </c>
      <c r="E10" s="191">
        <v>1.125E-2</v>
      </c>
      <c r="F10" s="191">
        <v>0.1434</v>
      </c>
      <c r="G10" s="191">
        <v>8.8300000000000003E-2</v>
      </c>
      <c r="H10" s="191">
        <v>0.45075999999999999</v>
      </c>
      <c r="I10" s="191"/>
      <c r="J10" s="191">
        <v>2.589E-2</v>
      </c>
      <c r="L10" s="17">
        <v>20</v>
      </c>
      <c r="M10" s="191">
        <v>0</v>
      </c>
      <c r="N10" s="191">
        <v>4.0000000000000002E-4</v>
      </c>
      <c r="O10" s="191">
        <v>9.4400000000000012E-2</v>
      </c>
      <c r="P10" s="191">
        <v>0</v>
      </c>
      <c r="Q10" s="191">
        <v>0.65815000000000001</v>
      </c>
      <c r="R10" s="191">
        <v>3.2500000000000001E-2</v>
      </c>
      <c r="S10" s="191">
        <v>0.26650999999999997</v>
      </c>
      <c r="T10" s="191">
        <v>0.378</v>
      </c>
      <c r="U10" s="191">
        <v>6.7099999999999998E-3</v>
      </c>
    </row>
    <row r="11" spans="1:31" x14ac:dyDescent="0.45">
      <c r="A11" s="17">
        <v>25</v>
      </c>
      <c r="B11" s="191">
        <v>1.5</v>
      </c>
      <c r="C11" s="191">
        <v>0.45316000000000001</v>
      </c>
      <c r="D11" s="191">
        <v>2.9309999999999999E-2</v>
      </c>
      <c r="E11" s="191">
        <v>1.3710000000000002E-2</v>
      </c>
      <c r="F11" s="191">
        <v>0.18290000000000001</v>
      </c>
      <c r="G11" s="191">
        <v>0.1018</v>
      </c>
      <c r="H11" s="191">
        <v>0.53210000000000002</v>
      </c>
      <c r="I11" s="191"/>
      <c r="J11" s="191">
        <v>2.7420000000000003E-2</v>
      </c>
      <c r="L11" s="17">
        <v>25</v>
      </c>
      <c r="M11" s="191">
        <v>0</v>
      </c>
      <c r="N11" s="191">
        <v>4.0000000000000002E-4</v>
      </c>
      <c r="O11" s="191">
        <v>0.1013</v>
      </c>
      <c r="P11" s="191">
        <v>0</v>
      </c>
      <c r="Q11" s="191">
        <v>0.75520000000000009</v>
      </c>
      <c r="R11" s="191">
        <v>3.73E-2</v>
      </c>
      <c r="S11" s="191">
        <v>0.30996000000000001</v>
      </c>
      <c r="T11" s="191">
        <v>0.45400000000000001</v>
      </c>
      <c r="U11" s="191">
        <v>7.43E-3</v>
      </c>
    </row>
    <row r="12" spans="1:31" x14ac:dyDescent="0.45">
      <c r="A12" s="17">
        <v>30</v>
      </c>
      <c r="B12" s="191">
        <v>0</v>
      </c>
      <c r="C12" s="191">
        <v>0.53810000000000002</v>
      </c>
      <c r="D12" s="191">
        <v>3.2600000000000004E-2</v>
      </c>
      <c r="E12" s="191">
        <v>1.5720000000000001E-2</v>
      </c>
      <c r="F12" s="191">
        <v>0.19496000000000002</v>
      </c>
      <c r="G12" s="191">
        <v>0.11670000000000001</v>
      </c>
      <c r="H12" s="191">
        <v>0.59529999999999994</v>
      </c>
      <c r="I12" s="191"/>
      <c r="J12" s="191">
        <v>2.86E-2</v>
      </c>
      <c r="L12" s="17">
        <v>30</v>
      </c>
      <c r="M12" s="191">
        <v>0</v>
      </c>
      <c r="N12" s="191">
        <v>4.0000000000000002E-4</v>
      </c>
      <c r="O12" s="191">
        <v>0.1071</v>
      </c>
      <c r="P12" s="191">
        <v>0</v>
      </c>
      <c r="Q12" s="191">
        <v>0.83479999999999999</v>
      </c>
      <c r="R12" s="191">
        <v>4.1420000000000005E-2</v>
      </c>
      <c r="S12" s="191">
        <v>0.35048000000000001</v>
      </c>
      <c r="T12" s="191">
        <v>0.51600000000000001</v>
      </c>
      <c r="U12" s="191">
        <v>8.3300000000000006E-3</v>
      </c>
    </row>
    <row r="13" spans="1:31" x14ac:dyDescent="0.45">
      <c r="A13" s="17" t="s">
        <v>102</v>
      </c>
      <c r="B13" s="190">
        <f>B11/$A$11</f>
        <v>0.06</v>
      </c>
      <c r="C13" s="190">
        <f>C12/$A$12</f>
        <v>1.7936666666666667E-2</v>
      </c>
      <c r="D13" s="190">
        <f>D12/$A$12</f>
        <v>1.0866666666666668E-3</v>
      </c>
      <c r="E13" s="190">
        <f>E12/$A$12</f>
        <v>5.2400000000000005E-4</v>
      </c>
      <c r="F13" s="190">
        <f>F12/$A$12</f>
        <v>6.4986666666666673E-3</v>
      </c>
      <c r="G13" s="190">
        <f t="shared" ref="G13" si="0">G12/$A$12</f>
        <v>3.8900000000000002E-3</v>
      </c>
      <c r="H13" s="190">
        <f>H12/$A$12</f>
        <v>1.9843333333333331E-2</v>
      </c>
      <c r="I13" s="190">
        <f>I6/$A$6</f>
        <v>0.75</v>
      </c>
      <c r="J13" s="190">
        <f>J12/$A$12</f>
        <v>9.5333333333333338E-4</v>
      </c>
      <c r="L13" s="17" t="s">
        <v>102</v>
      </c>
      <c r="M13" s="190">
        <f>M12/$L$12</f>
        <v>0</v>
      </c>
      <c r="N13" s="190">
        <f t="shared" ref="N13:U13" si="1">N12/$L$12</f>
        <v>1.3333333333333333E-5</v>
      </c>
      <c r="O13" s="190">
        <f t="shared" si="1"/>
        <v>3.5699999999999998E-3</v>
      </c>
      <c r="P13" s="190">
        <f>P12/$L$12</f>
        <v>0</v>
      </c>
      <c r="Q13" s="190">
        <f>Q12/$L$12</f>
        <v>2.7826666666666666E-2</v>
      </c>
      <c r="R13" s="190">
        <f t="shared" si="1"/>
        <v>1.3806666666666668E-3</v>
      </c>
      <c r="S13" s="190">
        <f t="shared" si="1"/>
        <v>1.1682666666666668E-2</v>
      </c>
      <c r="T13" s="190">
        <f t="shared" si="1"/>
        <v>1.72E-2</v>
      </c>
      <c r="U13" s="190">
        <f t="shared" si="1"/>
        <v>2.7766666666666668E-4</v>
      </c>
    </row>
    <row r="14" spans="1:31" x14ac:dyDescent="0.45">
      <c r="B14" s="179"/>
      <c r="C14" s="179"/>
      <c r="D14" s="179"/>
      <c r="E14" s="179"/>
      <c r="F14" s="179"/>
      <c r="G14" s="179"/>
      <c r="H14" s="179"/>
      <c r="I14" s="179"/>
      <c r="J14" s="179"/>
      <c r="V14" s="180"/>
      <c r="W14" s="17"/>
      <c r="X14" s="17"/>
      <c r="Y14" s="17"/>
      <c r="Z14" s="17"/>
      <c r="AA14" s="17"/>
      <c r="AB14" s="180"/>
      <c r="AC14" s="17"/>
      <c r="AD14" s="17"/>
      <c r="AE14" s="17"/>
    </row>
    <row r="15" spans="1:31" x14ac:dyDescent="0.45">
      <c r="B15" s="179"/>
      <c r="C15" s="179"/>
      <c r="D15" s="179"/>
      <c r="E15" s="179"/>
      <c r="F15" s="179"/>
      <c r="G15" s="179"/>
      <c r="H15" s="179"/>
      <c r="I15" s="179"/>
      <c r="J15" s="179"/>
      <c r="V15" s="180"/>
      <c r="W15" s="17"/>
      <c r="X15" s="17"/>
      <c r="Y15" s="17"/>
      <c r="Z15" s="17"/>
      <c r="AA15" s="17"/>
      <c r="AB15" s="180"/>
      <c r="AC15" s="17"/>
      <c r="AD15" s="17"/>
      <c r="AE15" s="17"/>
    </row>
    <row r="16" spans="1:31" x14ac:dyDescent="0.45">
      <c r="B16" s="179"/>
      <c r="C16" s="179"/>
      <c r="D16" s="179"/>
      <c r="E16" s="179"/>
      <c r="F16" s="179"/>
      <c r="G16" s="179"/>
      <c r="H16" s="179"/>
      <c r="I16" s="179"/>
      <c r="J16" s="179"/>
      <c r="V16" s="180"/>
      <c r="W16" s="17"/>
      <c r="X16" s="17"/>
      <c r="Y16" s="17"/>
      <c r="Z16" s="17"/>
      <c r="AA16" s="17"/>
      <c r="AB16" s="180"/>
      <c r="AC16" s="17"/>
      <c r="AD16" s="17"/>
      <c r="AE16" s="17"/>
    </row>
    <row r="17" spans="1:31" x14ac:dyDescent="0.45">
      <c r="B17" s="17" t="s">
        <v>96</v>
      </c>
      <c r="M17" s="17" t="s">
        <v>96</v>
      </c>
      <c r="P17" s="17"/>
      <c r="Q17" s="180"/>
      <c r="R17" s="17"/>
      <c r="S17" s="17"/>
      <c r="T17" s="17"/>
      <c r="U17" s="17"/>
      <c r="V17" s="17"/>
      <c r="W17" s="17"/>
      <c r="X17" s="17"/>
      <c r="Y17" s="17"/>
      <c r="AB17" s="17"/>
      <c r="AC17" s="17"/>
      <c r="AD17" s="17"/>
      <c r="AE17" s="17"/>
    </row>
    <row r="18" spans="1:31" x14ac:dyDescent="0.45">
      <c r="B18" s="17" t="s">
        <v>73</v>
      </c>
      <c r="C18" s="17" t="s">
        <v>74</v>
      </c>
      <c r="D18" s="17" t="s">
        <v>75</v>
      </c>
      <c r="E18" s="17" t="s">
        <v>76</v>
      </c>
      <c r="F18" s="17" t="s">
        <v>77</v>
      </c>
      <c r="G18" s="17" t="s">
        <v>78</v>
      </c>
      <c r="H18" s="17" t="s">
        <v>86</v>
      </c>
      <c r="I18" s="17" t="s">
        <v>94</v>
      </c>
      <c r="J18" s="17" t="s">
        <v>85</v>
      </c>
      <c r="L18" s="17"/>
      <c r="M18" s="17" t="s">
        <v>79</v>
      </c>
      <c r="N18" s="17" t="s">
        <v>80</v>
      </c>
      <c r="O18" s="17" t="s">
        <v>81</v>
      </c>
      <c r="P18" s="17" t="s">
        <v>82</v>
      </c>
      <c r="Q18" s="17" t="s">
        <v>83</v>
      </c>
      <c r="R18" s="17" t="s">
        <v>84</v>
      </c>
      <c r="S18" s="17" t="s">
        <v>88</v>
      </c>
      <c r="T18" s="17" t="s">
        <v>89</v>
      </c>
      <c r="U18" s="17" t="s">
        <v>90</v>
      </c>
      <c r="AA18" s="17"/>
    </row>
    <row r="19" spans="1:31" x14ac:dyDescent="0.45">
      <c r="A19" s="17">
        <v>0</v>
      </c>
      <c r="B19" s="191">
        <v>0</v>
      </c>
      <c r="C19" s="191">
        <v>0</v>
      </c>
      <c r="D19" s="191">
        <v>0</v>
      </c>
      <c r="E19" s="191">
        <v>0</v>
      </c>
      <c r="F19" s="191">
        <v>0</v>
      </c>
      <c r="G19" s="191">
        <v>0</v>
      </c>
      <c r="H19" s="191">
        <v>0</v>
      </c>
      <c r="I19" s="191">
        <v>0</v>
      </c>
      <c r="J19" s="191">
        <v>0</v>
      </c>
      <c r="L19" s="17">
        <v>0</v>
      </c>
      <c r="M19" s="191">
        <v>0</v>
      </c>
      <c r="N19" s="191">
        <v>0</v>
      </c>
      <c r="O19" s="191">
        <v>0</v>
      </c>
      <c r="P19" s="191">
        <v>0</v>
      </c>
      <c r="Q19" s="191">
        <v>0</v>
      </c>
      <c r="R19" s="191">
        <v>0</v>
      </c>
      <c r="S19" s="191">
        <v>0</v>
      </c>
      <c r="T19" s="191">
        <v>0</v>
      </c>
      <c r="U19" s="191">
        <v>0</v>
      </c>
      <c r="AA19" s="17"/>
    </row>
    <row r="20" spans="1:31" x14ac:dyDescent="0.45">
      <c r="A20" s="17">
        <v>1</v>
      </c>
      <c r="B20" s="191">
        <v>7.8E-2</v>
      </c>
      <c r="C20" s="191">
        <v>2.7E-2</v>
      </c>
      <c r="D20" s="191">
        <v>7.5000000000000002E-4</v>
      </c>
      <c r="E20" s="191">
        <v>0</v>
      </c>
      <c r="F20" s="191">
        <v>1.01E-2</v>
      </c>
      <c r="G20" s="191">
        <v>4.8600000000000006E-3</v>
      </c>
      <c r="H20" s="191">
        <v>2.4E-2</v>
      </c>
      <c r="I20" s="191">
        <v>0.79</v>
      </c>
      <c r="J20" s="191">
        <v>1.07E-3</v>
      </c>
      <c r="L20" s="17">
        <v>1</v>
      </c>
      <c r="M20" s="191">
        <v>0</v>
      </c>
      <c r="N20" s="191">
        <v>2.1000000000000001E-4</v>
      </c>
      <c r="O20" s="191">
        <v>5.0899999999999999E-3</v>
      </c>
      <c r="P20" s="191">
        <v>0</v>
      </c>
      <c r="Q20" s="191">
        <v>2.9000000000000001E-2</v>
      </c>
      <c r="R20" s="191">
        <v>1.1200000000000001E-3</v>
      </c>
      <c r="S20" s="191">
        <v>1.2E-2</v>
      </c>
      <c r="T20" s="191">
        <v>1.8000000000000002E-2</v>
      </c>
      <c r="U20" s="191">
        <v>0</v>
      </c>
      <c r="AA20" s="17"/>
    </row>
    <row r="21" spans="1:31" x14ac:dyDescent="0.45">
      <c r="A21" s="17">
        <v>2</v>
      </c>
      <c r="B21" s="191">
        <v>0.219</v>
      </c>
      <c r="C21" s="191">
        <v>5.2999999999999999E-2</v>
      </c>
      <c r="D21" s="191">
        <v>1.97E-3</v>
      </c>
      <c r="E21" s="191">
        <v>0</v>
      </c>
      <c r="F21" s="191">
        <v>2.5500000000000002E-2</v>
      </c>
      <c r="G21" s="191">
        <v>1.1599999999999999E-2</v>
      </c>
      <c r="H21" s="191">
        <v>6.0999999999999999E-2</v>
      </c>
      <c r="I21" s="191">
        <v>1.407</v>
      </c>
      <c r="J21" s="191">
        <v>4.3600000000000002E-3</v>
      </c>
      <c r="L21" s="17">
        <v>2</v>
      </c>
      <c r="M21" s="191">
        <v>0</v>
      </c>
      <c r="N21" s="191">
        <v>3.6999999999999999E-4</v>
      </c>
      <c r="O21" s="191">
        <v>1.2130000000000002E-2</v>
      </c>
      <c r="P21" s="191">
        <v>0</v>
      </c>
      <c r="Q21" s="191">
        <v>7.2999999999999995E-2</v>
      </c>
      <c r="R21" s="191">
        <v>3.81E-3</v>
      </c>
      <c r="S21" s="191">
        <v>2.98E-2</v>
      </c>
      <c r="T21" s="191">
        <v>4.4999999999999998E-2</v>
      </c>
      <c r="U21" s="191">
        <v>0</v>
      </c>
      <c r="AA21" s="17"/>
    </row>
    <row r="22" spans="1:31" x14ac:dyDescent="0.45">
      <c r="A22" s="17">
        <v>5</v>
      </c>
      <c r="B22" s="191">
        <v>0.58499999999999996</v>
      </c>
      <c r="C22" s="191">
        <v>0.14200000000000002</v>
      </c>
      <c r="D22" s="191">
        <v>5.3600000000000002E-3</v>
      </c>
      <c r="E22" s="191">
        <v>0</v>
      </c>
      <c r="F22" s="191">
        <v>6.9500000000000006E-2</v>
      </c>
      <c r="G22" s="191">
        <v>3.2200000000000006E-2</v>
      </c>
      <c r="H22" s="191">
        <v>0.161</v>
      </c>
      <c r="I22" s="191"/>
      <c r="J22" s="191">
        <v>1.2710000000000001E-2</v>
      </c>
      <c r="L22" s="17">
        <v>5</v>
      </c>
      <c r="M22" s="191">
        <v>0</v>
      </c>
      <c r="N22" s="191">
        <v>2.3400000000000001E-3</v>
      </c>
      <c r="O22" s="191">
        <v>2.9909999999999999E-2</v>
      </c>
      <c r="P22" s="191">
        <v>0</v>
      </c>
      <c r="Q22" s="191">
        <v>0.20600000000000002</v>
      </c>
      <c r="R22" s="191">
        <v>1.1169999999999999E-2</v>
      </c>
      <c r="S22" s="191">
        <v>8.1500000000000003E-2</v>
      </c>
      <c r="T22" s="191">
        <v>0.125</v>
      </c>
      <c r="U22" s="191">
        <v>0</v>
      </c>
      <c r="AA22" s="17"/>
    </row>
    <row r="23" spans="1:31" x14ac:dyDescent="0.45">
      <c r="A23" s="17">
        <v>10</v>
      </c>
      <c r="B23" s="191">
        <v>1.01</v>
      </c>
      <c r="C23" s="191">
        <v>0.27900000000000003</v>
      </c>
      <c r="D23" s="191">
        <v>1.038E-2</v>
      </c>
      <c r="E23" s="191">
        <v>0</v>
      </c>
      <c r="F23" s="191">
        <v>0.12980000000000003</v>
      </c>
      <c r="G23" s="191">
        <v>6.2600000000000003E-2</v>
      </c>
      <c r="H23" s="191">
        <v>0.312</v>
      </c>
      <c r="I23" s="191"/>
      <c r="J23" s="191">
        <v>2.3310000000000001E-2</v>
      </c>
      <c r="L23" s="17">
        <v>10</v>
      </c>
      <c r="M23" s="191">
        <v>0</v>
      </c>
      <c r="N23" s="191">
        <v>6.5799999999999999E-3</v>
      </c>
      <c r="O23" s="191">
        <v>5.6680000000000001E-2</v>
      </c>
      <c r="P23" s="191">
        <v>0</v>
      </c>
      <c r="Q23" s="191">
        <v>0.376</v>
      </c>
      <c r="R23" s="191">
        <v>2.1950000000000001E-2</v>
      </c>
      <c r="S23" s="191">
        <v>0.15340000000000001</v>
      </c>
      <c r="T23" s="191">
        <v>0.24299999999999999</v>
      </c>
      <c r="U23" s="191">
        <v>0</v>
      </c>
      <c r="AA23" s="17"/>
    </row>
    <row r="24" spans="1:31" x14ac:dyDescent="0.45">
      <c r="A24" s="17">
        <v>15</v>
      </c>
      <c r="B24" s="191">
        <v>1.28</v>
      </c>
      <c r="C24" s="191">
        <v>0.39800000000000002</v>
      </c>
      <c r="D24" s="191">
        <v>1.3849999999999999E-2</v>
      </c>
      <c r="E24" s="191">
        <v>0</v>
      </c>
      <c r="F24" s="191">
        <v>0.18530000000000002</v>
      </c>
      <c r="G24" s="191">
        <v>9.1499999999999998E-2</v>
      </c>
      <c r="H24" s="191">
        <v>0.434</v>
      </c>
      <c r="I24" s="192"/>
      <c r="J24" s="191">
        <v>3.2670000000000005E-2</v>
      </c>
      <c r="L24" s="17">
        <v>15</v>
      </c>
      <c r="M24" s="191">
        <v>0</v>
      </c>
      <c r="N24" s="191">
        <v>9.4600000000000014E-3</v>
      </c>
      <c r="O24" s="191">
        <v>8.1400000000000014E-2</v>
      </c>
      <c r="P24" s="191">
        <v>0</v>
      </c>
      <c r="Q24" s="191">
        <v>0.51300000000000001</v>
      </c>
      <c r="R24" s="191">
        <v>3.243E-2</v>
      </c>
      <c r="S24" s="191">
        <v>0.23280000000000001</v>
      </c>
      <c r="T24" s="191">
        <v>0.35000000000000003</v>
      </c>
      <c r="U24" s="191">
        <v>0</v>
      </c>
      <c r="AA24" s="17"/>
    </row>
    <row r="25" spans="1:31" x14ac:dyDescent="0.45">
      <c r="A25" s="17">
        <v>20</v>
      </c>
      <c r="B25" s="191">
        <v>1.4490000000000001</v>
      </c>
      <c r="C25" s="191">
        <v>0.505</v>
      </c>
      <c r="D25" s="191">
        <v>1.821E-2</v>
      </c>
      <c r="E25" s="191">
        <v>0</v>
      </c>
      <c r="F25" s="191">
        <v>0.24049999999999999</v>
      </c>
      <c r="G25" s="191">
        <v>0.11890000000000001</v>
      </c>
      <c r="H25" s="191">
        <v>0.54600000000000004</v>
      </c>
      <c r="I25" s="191"/>
      <c r="J25" s="191">
        <v>4.0979999999999996E-2</v>
      </c>
      <c r="L25" s="17">
        <v>20</v>
      </c>
      <c r="M25" s="191">
        <v>0</v>
      </c>
      <c r="N25" s="191">
        <v>1.0400000000000001E-2</v>
      </c>
      <c r="O25" s="191">
        <v>0.10398</v>
      </c>
      <c r="P25" s="191">
        <v>0</v>
      </c>
      <c r="Q25" s="191">
        <v>0.627</v>
      </c>
      <c r="R25" s="191">
        <v>4.2369999999999998E-2</v>
      </c>
      <c r="S25" s="191">
        <v>0.30060000000000003</v>
      </c>
      <c r="T25" s="191">
        <v>0.44900000000000001</v>
      </c>
      <c r="U25" s="191">
        <v>0</v>
      </c>
      <c r="AA25" s="17"/>
    </row>
    <row r="26" spans="1:31" x14ac:dyDescent="0.45">
      <c r="A26" s="17">
        <v>25</v>
      </c>
      <c r="B26" s="191">
        <v>1.518</v>
      </c>
      <c r="C26" s="191">
        <v>0.60199999999999998</v>
      </c>
      <c r="D26" s="191">
        <v>2.1700000000000001E-2</v>
      </c>
      <c r="E26" s="191">
        <v>0</v>
      </c>
      <c r="F26" s="191">
        <v>0.29020000000000001</v>
      </c>
      <c r="G26" s="191">
        <v>0.14560000000000001</v>
      </c>
      <c r="H26" s="191">
        <v>0.64300000000000002</v>
      </c>
      <c r="I26" s="191"/>
      <c r="J26" s="191">
        <v>4.8920000000000005E-2</v>
      </c>
      <c r="L26" s="17">
        <v>25</v>
      </c>
      <c r="M26" s="191">
        <v>0</v>
      </c>
      <c r="N26" s="191">
        <v>1.3869999999999999E-2</v>
      </c>
      <c r="O26" s="191">
        <v>0.12509999999999999</v>
      </c>
      <c r="P26" s="191">
        <v>0</v>
      </c>
      <c r="Q26" s="191">
        <v>0.74099999999999999</v>
      </c>
      <c r="R26" s="191">
        <v>5.3080000000000002E-2</v>
      </c>
      <c r="S26" s="191">
        <v>0.36280000000000001</v>
      </c>
      <c r="T26" s="191">
        <v>0.53800000000000003</v>
      </c>
      <c r="U26" s="191">
        <v>0</v>
      </c>
      <c r="AA26" s="17"/>
    </row>
    <row r="27" spans="1:31" x14ac:dyDescent="0.45">
      <c r="A27" s="17">
        <v>30</v>
      </c>
      <c r="B27" s="192">
        <v>0</v>
      </c>
      <c r="C27" s="191">
        <v>0.68800000000000006</v>
      </c>
      <c r="D27" s="191">
        <v>2.4809999999999999E-2</v>
      </c>
      <c r="E27" s="191">
        <v>0</v>
      </c>
      <c r="F27" s="191">
        <v>0.3372</v>
      </c>
      <c r="G27" s="191">
        <v>0.16980000000000001</v>
      </c>
      <c r="H27" s="191">
        <v>0.73099999999999998</v>
      </c>
      <c r="I27" s="191"/>
      <c r="J27" s="191">
        <v>5.6009999999999997E-2</v>
      </c>
      <c r="L27" s="17">
        <v>30</v>
      </c>
      <c r="M27" s="191">
        <v>0</v>
      </c>
      <c r="N27" s="191">
        <v>1.5970000000000002E-2</v>
      </c>
      <c r="O27" s="191">
        <v>0.14494000000000001</v>
      </c>
      <c r="P27" s="191">
        <v>0</v>
      </c>
      <c r="Q27" s="191">
        <v>0.83499999999999996</v>
      </c>
      <c r="R27" s="191">
        <v>6.2420000000000003E-2</v>
      </c>
      <c r="S27" s="191">
        <v>0.42099999999999999</v>
      </c>
      <c r="T27" s="191">
        <v>0.621</v>
      </c>
      <c r="U27" s="191">
        <v>0</v>
      </c>
    </row>
    <row r="28" spans="1:31" x14ac:dyDescent="0.45">
      <c r="A28" s="17" t="s">
        <v>102</v>
      </c>
      <c r="B28" s="193">
        <f>B26/$A$26</f>
        <v>6.0720000000000003E-2</v>
      </c>
      <c r="C28" s="193">
        <f t="shared" ref="C28:H28" si="2">C27/$A$27</f>
        <v>2.2933333333333337E-2</v>
      </c>
      <c r="D28" s="193">
        <f t="shared" si="2"/>
        <v>8.2699999999999994E-4</v>
      </c>
      <c r="E28" s="193">
        <f t="shared" si="2"/>
        <v>0</v>
      </c>
      <c r="F28" s="193">
        <f t="shared" si="2"/>
        <v>1.124E-2</v>
      </c>
      <c r="G28" s="193">
        <f t="shared" si="2"/>
        <v>5.6600000000000001E-3</v>
      </c>
      <c r="H28" s="193">
        <f t="shared" si="2"/>
        <v>2.4366666666666665E-2</v>
      </c>
      <c r="I28" s="193">
        <f>I21/$A$21</f>
        <v>0.70350000000000001</v>
      </c>
      <c r="J28" s="193">
        <f>J27/$A$27</f>
        <v>1.867E-3</v>
      </c>
      <c r="L28" s="17" t="s">
        <v>102</v>
      </c>
      <c r="M28" s="193">
        <f>M27/$L$27</f>
        <v>0</v>
      </c>
      <c r="N28" s="193">
        <f t="shared" ref="N28:U28" si="3">N27/$L$27</f>
        <v>5.3233333333333333E-4</v>
      </c>
      <c r="O28" s="193">
        <f t="shared" si="3"/>
        <v>4.8313333333333342E-3</v>
      </c>
      <c r="P28" s="193">
        <f t="shared" si="3"/>
        <v>0</v>
      </c>
      <c r="Q28" s="193">
        <f>Q27/$L$27</f>
        <v>2.7833333333333331E-2</v>
      </c>
      <c r="R28" s="193">
        <f t="shared" si="3"/>
        <v>2.0806666666666669E-3</v>
      </c>
      <c r="S28" s="193">
        <f t="shared" si="3"/>
        <v>1.4033333333333333E-2</v>
      </c>
      <c r="T28" s="193">
        <f t="shared" si="3"/>
        <v>2.07E-2</v>
      </c>
      <c r="U28" s="193">
        <f t="shared" si="3"/>
        <v>0</v>
      </c>
    </row>
    <row r="29" spans="1:31" x14ac:dyDescent="0.45">
      <c r="A29" s="17" t="s">
        <v>99</v>
      </c>
      <c r="B29" s="194">
        <f>1-B28/B13</f>
        <v>-1.2000000000000011E-2</v>
      </c>
      <c r="C29" s="194">
        <f t="shared" ref="C29:J29" si="4">1-C28/C13</f>
        <v>-0.27857275599331</v>
      </c>
      <c r="D29" s="194">
        <f t="shared" si="4"/>
        <v>0.2389570552147241</v>
      </c>
      <c r="E29" s="194">
        <f t="shared" si="4"/>
        <v>1</v>
      </c>
      <c r="F29" s="194">
        <f t="shared" si="4"/>
        <v>-0.72958555601148944</v>
      </c>
      <c r="G29" s="194">
        <f t="shared" si="4"/>
        <v>-0.45501285347043696</v>
      </c>
      <c r="H29" s="194">
        <f t="shared" si="4"/>
        <v>-0.22795229296153208</v>
      </c>
      <c r="I29" s="194">
        <f t="shared" si="4"/>
        <v>6.1999999999999944E-2</v>
      </c>
      <c r="J29" s="194">
        <f t="shared" si="4"/>
        <v>-0.9583916083916082</v>
      </c>
      <c r="L29" s="17" t="s">
        <v>99</v>
      </c>
      <c r="M29" s="17"/>
      <c r="N29" s="194">
        <f t="shared" ref="N29:U29" si="5">1-N28/N13</f>
        <v>-38.924999999999997</v>
      </c>
      <c r="O29" s="194">
        <f>1-O28/O13</f>
        <v>-0.35331465919701244</v>
      </c>
      <c r="P29" s="194"/>
      <c r="Q29" s="194">
        <f t="shared" si="5"/>
        <v>-2.3957834211785212E-4</v>
      </c>
      <c r="R29" s="194">
        <f t="shared" si="5"/>
        <v>-0.50700144857556739</v>
      </c>
      <c r="S29" s="194">
        <f t="shared" si="5"/>
        <v>-0.20120976945902758</v>
      </c>
      <c r="T29" s="194">
        <f t="shared" si="5"/>
        <v>-0.20348837209302317</v>
      </c>
      <c r="U29" s="194">
        <f t="shared" si="5"/>
        <v>1</v>
      </c>
    </row>
    <row r="30" spans="1:31" x14ac:dyDescent="0.45">
      <c r="A30" s="17" t="s">
        <v>100</v>
      </c>
      <c r="B30" s="195">
        <f>B29</f>
        <v>-1.2000000000000011E-2</v>
      </c>
      <c r="C30" s="195">
        <f t="shared" ref="C30:J30" si="6">C29</f>
        <v>-0.27857275599331</v>
      </c>
      <c r="D30" s="195">
        <f t="shared" si="6"/>
        <v>0.2389570552147241</v>
      </c>
      <c r="E30" s="195">
        <f t="shared" si="6"/>
        <v>1</v>
      </c>
      <c r="F30" s="195">
        <f t="shared" si="6"/>
        <v>-0.72958555601148944</v>
      </c>
      <c r="G30" s="195">
        <f t="shared" si="6"/>
        <v>-0.45501285347043696</v>
      </c>
      <c r="H30" s="195">
        <f t="shared" si="6"/>
        <v>-0.22795229296153208</v>
      </c>
      <c r="I30" s="195">
        <f t="shared" si="6"/>
        <v>6.1999999999999944E-2</v>
      </c>
      <c r="J30" s="195">
        <f t="shared" si="6"/>
        <v>-0.9583916083916082</v>
      </c>
      <c r="L30" s="17" t="s">
        <v>100</v>
      </c>
      <c r="M30" s="17"/>
      <c r="N30" s="195">
        <f>N29</f>
        <v>-38.924999999999997</v>
      </c>
      <c r="O30" s="195">
        <f t="shared" ref="O30:U30" si="7">O29</f>
        <v>-0.35331465919701244</v>
      </c>
      <c r="P30" s="195"/>
      <c r="Q30" s="195">
        <f t="shared" si="7"/>
        <v>-2.3957834211785212E-4</v>
      </c>
      <c r="R30" s="195">
        <f t="shared" si="7"/>
        <v>-0.50700144857556739</v>
      </c>
      <c r="S30" s="195">
        <f t="shared" si="7"/>
        <v>-0.20120976945902758</v>
      </c>
      <c r="T30" s="195">
        <f t="shared" si="7"/>
        <v>-0.20348837209302317</v>
      </c>
      <c r="U30" s="195">
        <f t="shared" si="7"/>
        <v>1</v>
      </c>
    </row>
    <row r="31" spans="1:31" x14ac:dyDescent="0.45">
      <c r="B31" s="17"/>
      <c r="H31" s="17"/>
      <c r="M31" s="17"/>
    </row>
    <row r="32" spans="1:31" x14ac:dyDescent="0.45">
      <c r="B32" s="17"/>
      <c r="H32" s="17"/>
      <c r="M32" s="17"/>
    </row>
    <row r="33" spans="1:21" x14ac:dyDescent="0.45">
      <c r="B33" s="17" t="s">
        <v>98</v>
      </c>
      <c r="H33" s="17"/>
      <c r="M33" s="17" t="s">
        <v>98</v>
      </c>
    </row>
    <row r="34" spans="1:21" x14ac:dyDescent="0.45">
      <c r="B34" s="17" t="s">
        <v>73</v>
      </c>
      <c r="C34" s="17" t="s">
        <v>74</v>
      </c>
      <c r="D34" s="17" t="s">
        <v>75</v>
      </c>
      <c r="E34" s="17" t="s">
        <v>76</v>
      </c>
      <c r="F34" s="17" t="s">
        <v>77</v>
      </c>
      <c r="G34" s="17" t="s">
        <v>78</v>
      </c>
      <c r="H34" s="17" t="s">
        <v>86</v>
      </c>
      <c r="I34" s="17" t="s">
        <v>94</v>
      </c>
      <c r="J34" s="17" t="s">
        <v>85</v>
      </c>
      <c r="L34" s="17"/>
      <c r="M34" s="17" t="s">
        <v>79</v>
      </c>
      <c r="N34" s="17" t="s">
        <v>80</v>
      </c>
      <c r="O34" s="17" t="s">
        <v>81</v>
      </c>
      <c r="P34" s="17" t="s">
        <v>82</v>
      </c>
      <c r="Q34" s="17" t="s">
        <v>83</v>
      </c>
      <c r="R34" s="17" t="s">
        <v>84</v>
      </c>
      <c r="S34" s="17" t="s">
        <v>88</v>
      </c>
      <c r="T34" s="17" t="s">
        <v>89</v>
      </c>
      <c r="U34" s="17" t="s">
        <v>90</v>
      </c>
    </row>
    <row r="35" spans="1:21" x14ac:dyDescent="0.45">
      <c r="A35" s="17">
        <v>0</v>
      </c>
      <c r="B35" s="191">
        <v>0</v>
      </c>
      <c r="C35" s="191">
        <v>0</v>
      </c>
      <c r="D35" s="191">
        <v>0</v>
      </c>
      <c r="E35" s="191">
        <v>0</v>
      </c>
      <c r="F35" s="191">
        <v>0</v>
      </c>
      <c r="G35" s="191">
        <v>0</v>
      </c>
      <c r="H35" s="191">
        <v>0</v>
      </c>
      <c r="I35" s="191">
        <v>0</v>
      </c>
      <c r="J35" s="191">
        <v>0</v>
      </c>
      <c r="L35" s="17">
        <v>0</v>
      </c>
      <c r="M35" s="191">
        <v>0</v>
      </c>
      <c r="N35" s="191">
        <v>0</v>
      </c>
      <c r="O35" s="191">
        <v>0</v>
      </c>
      <c r="P35" s="191">
        <v>0</v>
      </c>
      <c r="Q35" s="191">
        <v>0</v>
      </c>
      <c r="R35" s="191">
        <v>0</v>
      </c>
      <c r="S35" s="191">
        <v>0</v>
      </c>
      <c r="T35" s="191">
        <v>0</v>
      </c>
      <c r="U35" s="191">
        <v>0</v>
      </c>
    </row>
    <row r="36" spans="1:21" x14ac:dyDescent="0.45">
      <c r="A36" s="17">
        <v>1</v>
      </c>
      <c r="B36" s="191">
        <v>9.2999999999999999E-2</v>
      </c>
      <c r="C36" s="191">
        <v>1.6399999999999998E-2</v>
      </c>
      <c r="D36" s="191">
        <v>2.9999999999999997E-4</v>
      </c>
      <c r="E36" s="191">
        <v>8.0000000000000004E-4</v>
      </c>
      <c r="F36" s="191">
        <v>6.9000000000000008E-3</v>
      </c>
      <c r="G36" s="191">
        <v>4.0000000000000001E-3</v>
      </c>
      <c r="H36" s="191">
        <v>4.0000000000000001E-3</v>
      </c>
      <c r="I36" s="191">
        <v>1.32</v>
      </c>
      <c r="J36" s="191">
        <v>1.1999999999999999E-3</v>
      </c>
      <c r="L36" s="17">
        <v>1</v>
      </c>
      <c r="M36" s="191">
        <v>0</v>
      </c>
      <c r="N36" s="191">
        <v>0</v>
      </c>
      <c r="O36" s="191">
        <v>1.1999999999999999E-3</v>
      </c>
      <c r="P36" s="191">
        <v>0</v>
      </c>
      <c r="Q36" s="191">
        <v>1.67E-2</v>
      </c>
      <c r="R36" s="191">
        <v>0</v>
      </c>
      <c r="S36" s="191">
        <v>7.0000000000000001E-3</v>
      </c>
      <c r="T36" s="191">
        <v>1.6E-2</v>
      </c>
      <c r="U36" s="191">
        <v>0</v>
      </c>
    </row>
    <row r="37" spans="1:21" x14ac:dyDescent="0.45">
      <c r="A37" s="17">
        <v>2</v>
      </c>
      <c r="B37" s="191">
        <v>0.22600000000000001</v>
      </c>
      <c r="C37" s="191">
        <v>4.2700000000000002E-2</v>
      </c>
      <c r="D37" s="191">
        <v>1.3000000000000002E-3</v>
      </c>
      <c r="E37" s="191">
        <v>8.0000000000000004E-4</v>
      </c>
      <c r="F37" s="191">
        <v>2.3E-2</v>
      </c>
      <c r="G37" s="191">
        <v>9.0000000000000011E-3</v>
      </c>
      <c r="H37" s="191">
        <v>9.0000000000000011E-3</v>
      </c>
      <c r="I37" s="191">
        <v>1.5</v>
      </c>
      <c r="J37" s="191">
        <v>2.3E-3</v>
      </c>
      <c r="L37" s="17">
        <v>2</v>
      </c>
      <c r="M37" s="191">
        <v>0</v>
      </c>
      <c r="N37" s="191">
        <v>0</v>
      </c>
      <c r="O37" s="191">
        <v>2.7000000000000001E-3</v>
      </c>
      <c r="P37" s="191">
        <v>0</v>
      </c>
      <c r="Q37" s="191">
        <v>3.9899999999999998E-2</v>
      </c>
      <c r="R37" s="191">
        <v>5.9999999999999995E-4</v>
      </c>
      <c r="S37" s="191">
        <v>2.18E-2</v>
      </c>
      <c r="T37" s="191">
        <v>4.1000000000000002E-2</v>
      </c>
      <c r="U37" s="191">
        <v>0</v>
      </c>
    </row>
    <row r="38" spans="1:21" x14ac:dyDescent="0.45">
      <c r="A38" s="17">
        <v>5</v>
      </c>
      <c r="B38" s="191">
        <v>0.54300000000000004</v>
      </c>
      <c r="C38" s="191">
        <v>0.111</v>
      </c>
      <c r="D38" s="191">
        <v>3.6000000000000003E-3</v>
      </c>
      <c r="E38" s="191">
        <v>1.3000000000000002E-3</v>
      </c>
      <c r="F38" s="191">
        <v>3.6000000000000004E-2</v>
      </c>
      <c r="G38" s="191">
        <v>2.24E-2</v>
      </c>
      <c r="H38" s="191">
        <v>2.24E-2</v>
      </c>
      <c r="I38" s="191"/>
      <c r="J38" s="191">
        <v>6.7999999999999996E-3</v>
      </c>
      <c r="L38" s="17">
        <v>5</v>
      </c>
      <c r="M38" s="191">
        <v>0</v>
      </c>
      <c r="N38" s="191">
        <v>0</v>
      </c>
      <c r="O38" s="191">
        <v>6.7000000000000002E-3</v>
      </c>
      <c r="P38" s="191">
        <v>0</v>
      </c>
      <c r="Q38" s="191">
        <v>9.920000000000001E-2</v>
      </c>
      <c r="R38" s="191">
        <v>2.2000000000000001E-3</v>
      </c>
      <c r="S38" s="191">
        <v>4.0299999999999996E-2</v>
      </c>
      <c r="T38" s="191">
        <v>9.7000000000000003E-2</v>
      </c>
      <c r="U38" s="191">
        <v>0</v>
      </c>
    </row>
    <row r="39" spans="1:21" x14ac:dyDescent="0.45">
      <c r="A39" s="17">
        <v>10</v>
      </c>
      <c r="B39" s="191">
        <v>0.877</v>
      </c>
      <c r="C39" s="191">
        <v>0.192</v>
      </c>
      <c r="D39" s="191">
        <v>6.2000000000000006E-3</v>
      </c>
      <c r="E39" s="191">
        <v>1.9E-3</v>
      </c>
      <c r="F39" s="191">
        <v>5.3999999999999999E-2</v>
      </c>
      <c r="G39" s="191">
        <v>3.3600000000000005E-2</v>
      </c>
      <c r="H39" s="191">
        <v>3.3600000000000005E-2</v>
      </c>
      <c r="I39" s="191"/>
      <c r="J39" s="191">
        <v>1.17E-2</v>
      </c>
      <c r="L39" s="17">
        <v>10</v>
      </c>
      <c r="M39" s="191">
        <v>0</v>
      </c>
      <c r="N39" s="191">
        <v>0</v>
      </c>
      <c r="O39" s="191">
        <v>1.11E-2</v>
      </c>
      <c r="P39" s="191">
        <v>0</v>
      </c>
      <c r="Q39" s="191">
        <v>0.161</v>
      </c>
      <c r="R39" s="191">
        <v>4.4000000000000003E-3</v>
      </c>
      <c r="S39" s="191">
        <v>7.8100000000000003E-2</v>
      </c>
      <c r="T39" s="191">
        <v>0.19700000000000001</v>
      </c>
      <c r="U39" s="191">
        <v>0</v>
      </c>
    </row>
    <row r="40" spans="1:21" x14ac:dyDescent="0.45">
      <c r="A40" s="17">
        <v>15</v>
      </c>
      <c r="B40" s="191">
        <v>1.089</v>
      </c>
      <c r="C40" s="191">
        <v>0.26200000000000001</v>
      </c>
      <c r="D40" s="191">
        <v>8.4000000000000012E-3</v>
      </c>
      <c r="E40" s="191">
        <v>2.8E-3</v>
      </c>
      <c r="F40" s="191">
        <v>7.9000000000000001E-2</v>
      </c>
      <c r="G40" s="191">
        <v>4.7E-2</v>
      </c>
      <c r="H40" s="191">
        <v>4.7E-2</v>
      </c>
      <c r="I40" s="191"/>
      <c r="J40" s="191">
        <v>1.52E-2</v>
      </c>
      <c r="L40" s="17">
        <v>15</v>
      </c>
      <c r="M40" s="191">
        <v>0</v>
      </c>
      <c r="N40" s="191">
        <v>0</v>
      </c>
      <c r="O40" s="191">
        <v>1.6300000000000002E-2</v>
      </c>
      <c r="P40" s="191">
        <v>0</v>
      </c>
      <c r="Q40" s="191">
        <v>0.21230000000000002</v>
      </c>
      <c r="R40" s="191">
        <v>6.3E-3</v>
      </c>
      <c r="S40" s="191">
        <v>0.1105</v>
      </c>
      <c r="T40" s="191">
        <v>0.24299999999999999</v>
      </c>
      <c r="U40" s="191">
        <v>0</v>
      </c>
    </row>
    <row r="41" spans="1:21" x14ac:dyDescent="0.45">
      <c r="A41" s="17">
        <v>20</v>
      </c>
      <c r="B41" s="191">
        <v>1.244</v>
      </c>
      <c r="C41" s="191">
        <v>0.32700000000000001</v>
      </c>
      <c r="D41" s="191">
        <v>1.03E-2</v>
      </c>
      <c r="E41" s="191">
        <v>3.3E-3</v>
      </c>
      <c r="F41" s="191">
        <v>0.108</v>
      </c>
      <c r="G41" s="191">
        <v>5.8599999999999999E-2</v>
      </c>
      <c r="H41" s="191">
        <v>5.8599999999999999E-2</v>
      </c>
      <c r="I41" s="191"/>
      <c r="J41" s="191">
        <v>1.8499999999999999E-2</v>
      </c>
      <c r="L41" s="17">
        <v>20</v>
      </c>
      <c r="M41" s="191">
        <v>0</v>
      </c>
      <c r="N41" s="191">
        <v>0</v>
      </c>
      <c r="O41" s="191">
        <v>1.9600000000000003E-2</v>
      </c>
      <c r="P41" s="191">
        <v>0</v>
      </c>
      <c r="Q41" s="191">
        <v>0.25850000000000001</v>
      </c>
      <c r="R41" s="191">
        <v>8.8000000000000005E-3</v>
      </c>
      <c r="S41" s="191">
        <v>0.1404</v>
      </c>
      <c r="T41" s="191">
        <v>0.307</v>
      </c>
      <c r="U41" s="191">
        <v>0</v>
      </c>
    </row>
    <row r="42" spans="1:21" x14ac:dyDescent="0.45">
      <c r="A42" s="17">
        <v>25</v>
      </c>
      <c r="B42" s="191">
        <v>1.337</v>
      </c>
      <c r="C42" s="191">
        <v>0.38100000000000001</v>
      </c>
      <c r="D42" s="191">
        <v>1.21E-2</v>
      </c>
      <c r="E42" s="191">
        <v>3.8E-3</v>
      </c>
      <c r="F42" s="191">
        <v>0.13300000000000001</v>
      </c>
      <c r="G42" s="191">
        <v>7.0000000000000007E-2</v>
      </c>
      <c r="H42" s="191">
        <v>7.0000000000000007E-2</v>
      </c>
      <c r="I42" s="191"/>
      <c r="J42" s="191">
        <v>2.1000000000000001E-2</v>
      </c>
      <c r="L42" s="17">
        <v>25</v>
      </c>
      <c r="M42" s="191">
        <v>0</v>
      </c>
      <c r="N42" s="191">
        <v>0</v>
      </c>
      <c r="O42" s="191">
        <v>2.23E-2</v>
      </c>
      <c r="P42" s="191">
        <v>0</v>
      </c>
      <c r="Q42" s="191">
        <v>0.31519999999999998</v>
      </c>
      <c r="R42" s="191">
        <v>9.9000000000000008E-3</v>
      </c>
      <c r="S42" s="191">
        <v>0.1643</v>
      </c>
      <c r="T42" s="191">
        <v>0.38600000000000001</v>
      </c>
      <c r="U42" s="191">
        <v>0</v>
      </c>
    </row>
    <row r="43" spans="1:21" x14ac:dyDescent="0.45">
      <c r="A43" s="17">
        <v>30</v>
      </c>
      <c r="B43" s="191">
        <v>1.4690000000000001</v>
      </c>
      <c r="C43" s="191">
        <v>0.436</v>
      </c>
      <c r="D43" s="191">
        <v>1.3100000000000001E-2</v>
      </c>
      <c r="E43" s="191">
        <v>4.3E-3</v>
      </c>
      <c r="F43" s="191">
        <v>0.16</v>
      </c>
      <c r="G43" s="191">
        <v>8.3000000000000004E-2</v>
      </c>
      <c r="H43" s="191">
        <v>8.3000000000000004E-2</v>
      </c>
      <c r="I43" s="191"/>
      <c r="J43" s="191">
        <v>2.3899999999999998E-2</v>
      </c>
      <c r="L43" s="17">
        <v>30</v>
      </c>
      <c r="M43" s="191">
        <v>0</v>
      </c>
      <c r="N43" s="191">
        <v>0</v>
      </c>
      <c r="O43" s="191">
        <v>2.4800000000000003E-2</v>
      </c>
      <c r="P43" s="191">
        <v>0</v>
      </c>
      <c r="Q43" s="191">
        <v>0.35599999999999998</v>
      </c>
      <c r="R43" s="191">
        <v>1.1300000000000001E-2</v>
      </c>
      <c r="S43" s="191">
        <v>0.189</v>
      </c>
      <c r="T43" s="191">
        <v>0.42199999999999999</v>
      </c>
      <c r="U43" s="191">
        <v>0</v>
      </c>
    </row>
    <row r="44" spans="1:21" x14ac:dyDescent="0.45">
      <c r="A44" s="17" t="s">
        <v>102</v>
      </c>
      <c r="B44" s="190">
        <f>B43/$A$43</f>
        <v>4.8966666666666672E-2</v>
      </c>
      <c r="C44" s="190">
        <f>C43/$A$43</f>
        <v>1.4533333333333334E-2</v>
      </c>
      <c r="D44" s="190">
        <f t="shared" ref="D44:G44" si="8">D43/$A$43</f>
        <v>4.3666666666666669E-4</v>
      </c>
      <c r="E44" s="190">
        <f t="shared" si="8"/>
        <v>1.4333333333333334E-4</v>
      </c>
      <c r="F44" s="190">
        <f>F43/$A$43</f>
        <v>5.3333333333333332E-3</v>
      </c>
      <c r="G44" s="190">
        <f t="shared" si="8"/>
        <v>2.7666666666666668E-3</v>
      </c>
      <c r="H44" s="190">
        <f>H43/$A$43</f>
        <v>2.7666666666666668E-3</v>
      </c>
      <c r="I44" s="190">
        <f>I37/$A$37</f>
        <v>0.75</v>
      </c>
      <c r="J44" s="190">
        <f>J43/$A$43</f>
        <v>7.9666666666666655E-4</v>
      </c>
      <c r="L44" s="17" t="s">
        <v>102</v>
      </c>
      <c r="M44" s="190">
        <f t="shared" ref="M44:U44" si="9">M43/$L$43</f>
        <v>0</v>
      </c>
      <c r="N44" s="190">
        <f>N43/$L$43</f>
        <v>0</v>
      </c>
      <c r="O44" s="190">
        <f t="shared" si="9"/>
        <v>8.2666666666666674E-4</v>
      </c>
      <c r="P44" s="190">
        <f t="shared" si="9"/>
        <v>0</v>
      </c>
      <c r="Q44" s="190">
        <f t="shared" si="9"/>
        <v>1.1866666666666666E-2</v>
      </c>
      <c r="R44" s="190">
        <f t="shared" si="9"/>
        <v>3.766666666666667E-4</v>
      </c>
      <c r="S44" s="190">
        <f t="shared" si="9"/>
        <v>6.3E-3</v>
      </c>
      <c r="T44" s="190">
        <f t="shared" si="9"/>
        <v>1.4066666666666667E-2</v>
      </c>
      <c r="U44" s="190">
        <f t="shared" si="9"/>
        <v>0</v>
      </c>
    </row>
    <row r="45" spans="1:21" s="21" customFormat="1" x14ac:dyDescent="0.45">
      <c r="A45" s="17" t="s">
        <v>99</v>
      </c>
      <c r="B45" s="184">
        <f>1-B44/B13</f>
        <v>0.18388888888888877</v>
      </c>
      <c r="C45" s="184">
        <f t="shared" ref="C45:J45" si="10">1-C44/C13</f>
        <v>0.18974168370191413</v>
      </c>
      <c r="D45" s="184">
        <f t="shared" si="10"/>
        <v>0.59815950920245398</v>
      </c>
      <c r="E45" s="184">
        <f t="shared" si="10"/>
        <v>0.72646310432569972</v>
      </c>
      <c r="F45" s="184">
        <f t="shared" si="10"/>
        <v>0.17931883463274534</v>
      </c>
      <c r="G45" s="184">
        <f t="shared" si="10"/>
        <v>0.28877463581833762</v>
      </c>
      <c r="H45" s="184">
        <f t="shared" si="10"/>
        <v>0.8605745002519738</v>
      </c>
      <c r="I45" s="184">
        <f>1-I44/I13</f>
        <v>0</v>
      </c>
      <c r="J45" s="184">
        <f t="shared" si="10"/>
        <v>0.16433566433566449</v>
      </c>
      <c r="L45" s="17" t="s">
        <v>99</v>
      </c>
      <c r="M45" s="182"/>
      <c r="N45" s="184">
        <f>1-N44/N13</f>
        <v>1</v>
      </c>
      <c r="O45" s="184">
        <f t="shared" ref="O45:U45" si="11">1-O44/O13</f>
        <v>0.76844070961718014</v>
      </c>
      <c r="P45" s="184"/>
      <c r="Q45" s="184">
        <f t="shared" si="11"/>
        <v>0.57355055103018682</v>
      </c>
      <c r="R45" s="184">
        <f t="shared" si="11"/>
        <v>0.72718493481409952</v>
      </c>
      <c r="S45" s="184">
        <f t="shared" si="11"/>
        <v>0.46073955717872639</v>
      </c>
      <c r="T45" s="184">
        <f t="shared" si="11"/>
        <v>0.18217054263565891</v>
      </c>
      <c r="U45" s="184">
        <f t="shared" si="11"/>
        <v>1</v>
      </c>
    </row>
    <row r="46" spans="1:21" s="21" customFormat="1" x14ac:dyDescent="0.45">
      <c r="A46" s="17" t="s">
        <v>100</v>
      </c>
      <c r="B46" s="196">
        <f>B45</f>
        <v>0.18388888888888877</v>
      </c>
      <c r="C46" s="196">
        <f t="shared" ref="C46:J46" si="12">C45</f>
        <v>0.18974168370191413</v>
      </c>
      <c r="D46" s="196">
        <f t="shared" si="12"/>
        <v>0.59815950920245398</v>
      </c>
      <c r="E46" s="196">
        <f t="shared" si="12"/>
        <v>0.72646310432569972</v>
      </c>
      <c r="F46" s="196">
        <f t="shared" si="12"/>
        <v>0.17931883463274534</v>
      </c>
      <c r="G46" s="196">
        <f t="shared" si="12"/>
        <v>0.28877463581833762</v>
      </c>
      <c r="H46" s="196">
        <f t="shared" si="12"/>
        <v>0.8605745002519738</v>
      </c>
      <c r="I46" s="196">
        <f t="shared" si="12"/>
        <v>0</v>
      </c>
      <c r="J46" s="196">
        <f t="shared" si="12"/>
        <v>0.16433566433566449</v>
      </c>
      <c r="L46" s="17" t="s">
        <v>100</v>
      </c>
      <c r="M46" s="182"/>
      <c r="N46" s="196">
        <f>N45</f>
        <v>1</v>
      </c>
      <c r="O46" s="196">
        <f t="shared" ref="O46:U46" si="13">O45</f>
        <v>0.76844070961718014</v>
      </c>
      <c r="P46" s="196"/>
      <c r="Q46" s="196">
        <f t="shared" si="13"/>
        <v>0.57355055103018682</v>
      </c>
      <c r="R46" s="196">
        <f t="shared" si="13"/>
        <v>0.72718493481409952</v>
      </c>
      <c r="S46" s="196">
        <f t="shared" si="13"/>
        <v>0.46073955717872639</v>
      </c>
      <c r="T46" s="196">
        <f t="shared" si="13"/>
        <v>0.18217054263565891</v>
      </c>
      <c r="U46" s="196">
        <f t="shared" si="13"/>
        <v>1</v>
      </c>
    </row>
    <row r="47" spans="1:21" s="21" customFormat="1" x14ac:dyDescent="0.45">
      <c r="A47" s="181"/>
      <c r="B47" s="182"/>
      <c r="C47" s="182"/>
      <c r="D47" s="182"/>
      <c r="E47" s="182"/>
      <c r="F47" s="182"/>
      <c r="G47" s="182"/>
      <c r="H47" s="182"/>
      <c r="I47" s="182"/>
      <c r="J47" s="182"/>
      <c r="L47" s="181"/>
      <c r="M47" s="182"/>
      <c r="N47" s="182"/>
      <c r="O47" s="182"/>
      <c r="P47" s="182"/>
      <c r="Q47" s="182"/>
      <c r="R47" s="182"/>
      <c r="S47" s="182"/>
      <c r="T47" s="182"/>
      <c r="U47" s="182"/>
    </row>
    <row r="48" spans="1:21" s="21" customFormat="1" x14ac:dyDescent="0.45">
      <c r="A48" s="181"/>
      <c r="B48" s="182"/>
      <c r="C48" s="182"/>
      <c r="D48" s="182"/>
      <c r="E48" s="182"/>
      <c r="F48" s="182"/>
      <c r="G48" s="182"/>
      <c r="H48" s="182"/>
      <c r="I48" s="182"/>
      <c r="J48" s="182"/>
      <c r="L48" s="181"/>
      <c r="M48" s="182"/>
      <c r="N48" s="182"/>
      <c r="O48" s="182"/>
      <c r="P48" s="182"/>
      <c r="Q48" s="182"/>
      <c r="R48" s="182"/>
      <c r="S48" s="182"/>
      <c r="T48" s="182"/>
      <c r="U48" s="182"/>
    </row>
    <row r="49" spans="1:21" x14ac:dyDescent="0.45">
      <c r="B49" s="17" t="s">
        <v>97</v>
      </c>
      <c r="M49" s="17" t="s">
        <v>97</v>
      </c>
    </row>
    <row r="50" spans="1:21" x14ac:dyDescent="0.45">
      <c r="B50" s="17" t="s">
        <v>73</v>
      </c>
      <c r="C50" s="17" t="s">
        <v>74</v>
      </c>
      <c r="D50" s="17" t="s">
        <v>75</v>
      </c>
      <c r="E50" s="17" t="s">
        <v>76</v>
      </c>
      <c r="F50" s="17" t="s">
        <v>77</v>
      </c>
      <c r="G50" s="17" t="s">
        <v>78</v>
      </c>
      <c r="H50" s="17" t="s">
        <v>86</v>
      </c>
      <c r="I50" s="17" t="s">
        <v>94</v>
      </c>
      <c r="J50" s="17" t="s">
        <v>85</v>
      </c>
      <c r="L50" s="17"/>
      <c r="M50" s="17" t="s">
        <v>79</v>
      </c>
      <c r="N50" s="17" t="s">
        <v>80</v>
      </c>
      <c r="O50" s="17" t="s">
        <v>81</v>
      </c>
      <c r="P50" s="17" t="s">
        <v>82</v>
      </c>
      <c r="Q50" s="17" t="s">
        <v>83</v>
      </c>
      <c r="R50" s="17" t="s">
        <v>84</v>
      </c>
      <c r="S50" s="17" t="s">
        <v>88</v>
      </c>
      <c r="T50" s="17" t="s">
        <v>89</v>
      </c>
      <c r="U50" s="17" t="s">
        <v>90</v>
      </c>
    </row>
    <row r="51" spans="1:21" x14ac:dyDescent="0.45">
      <c r="A51" s="17">
        <v>0</v>
      </c>
      <c r="B51" s="191">
        <v>0</v>
      </c>
      <c r="C51" s="191">
        <v>0</v>
      </c>
      <c r="D51" s="191">
        <v>0</v>
      </c>
      <c r="E51" s="191">
        <v>0</v>
      </c>
      <c r="F51" s="191">
        <v>0</v>
      </c>
      <c r="G51" s="191">
        <v>0</v>
      </c>
      <c r="H51" s="191">
        <v>0</v>
      </c>
      <c r="I51" s="191">
        <v>0</v>
      </c>
      <c r="J51" s="191">
        <v>0</v>
      </c>
      <c r="L51" s="17">
        <v>0</v>
      </c>
      <c r="M51" s="191">
        <v>0</v>
      </c>
      <c r="N51" s="191">
        <v>0</v>
      </c>
      <c r="O51" s="191">
        <v>0</v>
      </c>
      <c r="P51" s="191">
        <v>0</v>
      </c>
      <c r="Q51" s="191">
        <v>0</v>
      </c>
      <c r="R51" s="191">
        <v>0</v>
      </c>
      <c r="S51" s="191">
        <v>0</v>
      </c>
      <c r="T51" s="191">
        <v>0</v>
      </c>
      <c r="U51" s="191">
        <v>0</v>
      </c>
    </row>
    <row r="52" spans="1:21" x14ac:dyDescent="0.45">
      <c r="A52" s="17">
        <v>1</v>
      </c>
      <c r="B52" s="191">
        <v>8.7000000000000008E-2</v>
      </c>
      <c r="C52" s="191">
        <v>2.07E-2</v>
      </c>
      <c r="D52" s="191">
        <v>0</v>
      </c>
      <c r="E52" s="191">
        <v>0</v>
      </c>
      <c r="F52" s="191">
        <v>8.2400000000000008E-3</v>
      </c>
      <c r="G52" s="191">
        <v>0</v>
      </c>
      <c r="H52" s="191">
        <v>5.2000000000000005E-2</v>
      </c>
      <c r="I52" s="191">
        <v>0.84</v>
      </c>
      <c r="J52" s="191">
        <v>1.7999999999999998E-4</v>
      </c>
      <c r="L52" s="17">
        <v>1</v>
      </c>
      <c r="M52" s="191">
        <v>0</v>
      </c>
      <c r="N52" s="191">
        <v>1.6000000000000001E-4</v>
      </c>
      <c r="O52" s="191">
        <v>0</v>
      </c>
      <c r="P52" s="191">
        <v>0</v>
      </c>
      <c r="Q52" s="191">
        <v>6.0999999999999995E-3</v>
      </c>
      <c r="R52" s="191">
        <v>1.7999999999999998E-4</v>
      </c>
      <c r="S52" s="191">
        <v>5.0000000000000001E-4</v>
      </c>
      <c r="T52" s="191">
        <v>9.300000000000001E-3</v>
      </c>
      <c r="U52" s="191">
        <v>0</v>
      </c>
    </row>
    <row r="53" spans="1:21" x14ac:dyDescent="0.45">
      <c r="A53" s="17">
        <v>2</v>
      </c>
      <c r="B53" s="191">
        <v>0.222</v>
      </c>
      <c r="C53" s="191">
        <v>4.8200000000000007E-2</v>
      </c>
      <c r="D53" s="191">
        <v>3.8000000000000002E-4</v>
      </c>
      <c r="E53" s="191">
        <v>0</v>
      </c>
      <c r="F53" s="191">
        <v>1.7660000000000002E-2</v>
      </c>
      <c r="G53" s="191">
        <v>2.9999999999999997E-4</v>
      </c>
      <c r="H53" s="191">
        <v>8.8999999999999996E-2</v>
      </c>
      <c r="I53" s="191">
        <v>1.37</v>
      </c>
      <c r="J53" s="191">
        <v>1.0300000000000001E-3</v>
      </c>
      <c r="L53" s="17">
        <v>2</v>
      </c>
      <c r="M53" s="191">
        <v>0</v>
      </c>
      <c r="N53" s="191">
        <v>6.0999999999999997E-4</v>
      </c>
      <c r="O53" s="191">
        <v>0</v>
      </c>
      <c r="P53" s="191">
        <v>0</v>
      </c>
      <c r="Q53" s="191">
        <v>2.0500000000000001E-2</v>
      </c>
      <c r="R53" s="191">
        <v>4.6999999999999999E-4</v>
      </c>
      <c r="S53" s="191">
        <v>3.1000000000000003E-3</v>
      </c>
      <c r="T53" s="191">
        <v>1.9699999999999999E-2</v>
      </c>
      <c r="U53" s="191">
        <v>0</v>
      </c>
    </row>
    <row r="54" spans="1:21" x14ac:dyDescent="0.45">
      <c r="A54" s="17">
        <v>5</v>
      </c>
      <c r="B54" s="191">
        <v>0.55700000000000005</v>
      </c>
      <c r="C54" s="191">
        <v>0.1237</v>
      </c>
      <c r="D54" s="191">
        <v>2.3700000000000001E-3</v>
      </c>
      <c r="E54" s="191">
        <v>0</v>
      </c>
      <c r="F54" s="191">
        <v>5.0840000000000003E-2</v>
      </c>
      <c r="G54" s="191">
        <v>1.0999999999999999E-2</v>
      </c>
      <c r="H54" s="191">
        <v>0.22800000000000001</v>
      </c>
      <c r="I54" s="191">
        <v>1.5</v>
      </c>
      <c r="J54" s="191">
        <v>2.66E-3</v>
      </c>
      <c r="L54" s="17">
        <v>5</v>
      </c>
      <c r="M54" s="191">
        <v>0</v>
      </c>
      <c r="N54" s="191">
        <v>1.9300000000000001E-3</v>
      </c>
      <c r="O54" s="191">
        <v>0</v>
      </c>
      <c r="P54" s="191">
        <v>0</v>
      </c>
      <c r="Q54" s="191">
        <v>5.7700000000000001E-2</v>
      </c>
      <c r="R54" s="191">
        <v>2.4399999999999999E-3</v>
      </c>
      <c r="S54" s="191">
        <v>1.0500000000000001E-2</v>
      </c>
      <c r="T54" s="191">
        <v>5.91E-2</v>
      </c>
      <c r="U54" s="191">
        <v>0</v>
      </c>
    </row>
    <row r="55" spans="1:21" x14ac:dyDescent="0.45">
      <c r="A55" s="17">
        <v>10</v>
      </c>
      <c r="B55" s="191">
        <v>0.90200000000000002</v>
      </c>
      <c r="C55" s="191">
        <v>0.22869999999999999</v>
      </c>
      <c r="D55" s="191">
        <v>4.0199999999999993E-3</v>
      </c>
      <c r="E55" s="191">
        <v>0</v>
      </c>
      <c r="F55" s="191">
        <v>0.10020999999999999</v>
      </c>
      <c r="G55" s="191">
        <v>2.8399999999999998E-2</v>
      </c>
      <c r="H55" s="191">
        <v>0.432</v>
      </c>
      <c r="I55" s="191"/>
      <c r="J55" s="191">
        <v>7.1799999999999998E-3</v>
      </c>
      <c r="L55" s="17">
        <v>10</v>
      </c>
      <c r="M55" s="191">
        <v>0</v>
      </c>
      <c r="N55" s="191">
        <v>3.63E-3</v>
      </c>
      <c r="O55" s="191">
        <v>2.5000000000000001E-4</v>
      </c>
      <c r="P55" s="191">
        <v>0</v>
      </c>
      <c r="Q55" s="191">
        <v>0.1037</v>
      </c>
      <c r="R55" s="191">
        <v>4.0499999999999998E-3</v>
      </c>
      <c r="S55" s="191">
        <v>2.07E-2</v>
      </c>
      <c r="T55" s="191">
        <v>0.11140000000000001</v>
      </c>
      <c r="U55" s="191">
        <v>0</v>
      </c>
    </row>
    <row r="56" spans="1:21" x14ac:dyDescent="0.45">
      <c r="A56" s="17">
        <v>15</v>
      </c>
      <c r="B56" s="191">
        <v>1.109</v>
      </c>
      <c r="C56" s="191">
        <v>0.31319999999999998</v>
      </c>
      <c r="D56" s="191">
        <v>5.3800000000000002E-3</v>
      </c>
      <c r="E56" s="191">
        <v>0</v>
      </c>
      <c r="F56" s="191">
        <v>0.14263999999999999</v>
      </c>
      <c r="G56" s="191">
        <v>4.5899999999999996E-2</v>
      </c>
      <c r="H56" s="191">
        <v>0.61899999999999999</v>
      </c>
      <c r="I56" s="191"/>
      <c r="J56" s="191">
        <v>1.2160000000000001E-2</v>
      </c>
      <c r="L56" s="17">
        <v>15</v>
      </c>
      <c r="M56" s="191">
        <v>0</v>
      </c>
      <c r="N56" s="191">
        <v>4.9699999999999996E-3</v>
      </c>
      <c r="O56" s="191">
        <v>6.7000000000000002E-4</v>
      </c>
      <c r="P56" s="191">
        <v>0</v>
      </c>
      <c r="Q56" s="191">
        <v>0.14230000000000001</v>
      </c>
      <c r="R56" s="191">
        <v>5.0300000000000006E-3</v>
      </c>
      <c r="S56" s="191">
        <v>3.0800000000000001E-2</v>
      </c>
      <c r="T56" s="191">
        <v>0.15809999999999999</v>
      </c>
      <c r="U56" s="191">
        <v>0</v>
      </c>
    </row>
    <row r="57" spans="1:21" x14ac:dyDescent="0.45">
      <c r="A57" s="17">
        <v>20</v>
      </c>
      <c r="B57" s="191">
        <v>1.242</v>
      </c>
      <c r="C57" s="191">
        <v>0.38280000000000003</v>
      </c>
      <c r="D57" s="191">
        <v>7.2900000000000005E-3</v>
      </c>
      <c r="E57" s="191">
        <v>0</v>
      </c>
      <c r="F57" s="191">
        <v>0.18140999999999999</v>
      </c>
      <c r="G57" s="191">
        <v>6.5099999999999991E-2</v>
      </c>
      <c r="H57" s="191">
        <v>0.76500000000000001</v>
      </c>
      <c r="I57" s="191"/>
      <c r="J57" s="191">
        <v>1.66E-2</v>
      </c>
      <c r="L57" s="17">
        <v>20</v>
      </c>
      <c r="M57" s="191">
        <v>0</v>
      </c>
      <c r="N57" s="191">
        <v>6.13E-3</v>
      </c>
      <c r="O57" s="191">
        <v>1.14E-3</v>
      </c>
      <c r="P57" s="191">
        <v>0</v>
      </c>
      <c r="Q57" s="191">
        <v>0.17130000000000001</v>
      </c>
      <c r="R57" s="191">
        <v>6.1200000000000004E-3</v>
      </c>
      <c r="S57" s="191">
        <v>4.3000000000000003E-2</v>
      </c>
      <c r="T57" s="191">
        <v>0.2006</v>
      </c>
      <c r="U57" s="191">
        <v>0</v>
      </c>
    </row>
    <row r="58" spans="1:21" x14ac:dyDescent="0.45">
      <c r="A58" s="17">
        <v>25</v>
      </c>
      <c r="B58" s="191">
        <v>1.3360000000000001</v>
      </c>
      <c r="C58" s="191">
        <v>0.44189999999999996</v>
      </c>
      <c r="D58" s="191">
        <v>9.0000000000000011E-3</v>
      </c>
      <c r="E58" s="191">
        <v>0</v>
      </c>
      <c r="F58" s="191">
        <v>0.21958000000000003</v>
      </c>
      <c r="G58" s="191">
        <v>7.8400000000000011E-2</v>
      </c>
      <c r="H58" s="191">
        <v>0.879</v>
      </c>
      <c r="I58" s="191"/>
      <c r="J58" s="191">
        <v>2.1340000000000001E-2</v>
      </c>
      <c r="L58" s="17">
        <v>25</v>
      </c>
      <c r="M58" s="191">
        <v>0</v>
      </c>
      <c r="N58" s="191">
        <v>7.0499999999999998E-3</v>
      </c>
      <c r="O58" s="191">
        <v>1.5300000000000001E-3</v>
      </c>
      <c r="P58" s="191">
        <v>0</v>
      </c>
      <c r="Q58" s="191">
        <v>0.2137</v>
      </c>
      <c r="R58" s="191">
        <v>7.1399999999999996E-3</v>
      </c>
      <c r="S58" s="191">
        <v>5.45E-2</v>
      </c>
      <c r="T58" s="191">
        <v>0.2432</v>
      </c>
      <c r="U58" s="191">
        <v>0</v>
      </c>
    </row>
    <row r="59" spans="1:21" x14ac:dyDescent="0.45">
      <c r="A59" s="17">
        <v>30</v>
      </c>
      <c r="B59" s="191">
        <v>1.407</v>
      </c>
      <c r="C59" s="191">
        <v>0.49490000000000001</v>
      </c>
      <c r="D59" s="191">
        <v>1.03E-2</v>
      </c>
      <c r="E59" s="191">
        <v>0</v>
      </c>
      <c r="F59" s="191">
        <v>0.25231999999999999</v>
      </c>
      <c r="G59" s="191">
        <v>9.4400000000000012E-2</v>
      </c>
      <c r="H59" s="191">
        <v>1.006</v>
      </c>
      <c r="I59" s="191"/>
      <c r="J59" s="191">
        <v>2.5399999999999999E-2</v>
      </c>
      <c r="L59" s="17">
        <v>30</v>
      </c>
      <c r="M59" s="191">
        <v>0</v>
      </c>
      <c r="N59" s="191">
        <v>7.6500000000000005E-3</v>
      </c>
      <c r="O59" s="191">
        <v>2.0400000000000001E-3</v>
      </c>
      <c r="P59" s="191">
        <v>0</v>
      </c>
      <c r="Q59" s="191">
        <v>0.24330000000000002</v>
      </c>
      <c r="R59" s="191">
        <v>8.2100000000000003E-3</v>
      </c>
      <c r="S59" s="191">
        <v>6.5099999999999991E-2</v>
      </c>
      <c r="T59" s="191">
        <v>0.27979999999999999</v>
      </c>
      <c r="U59" s="191">
        <v>0</v>
      </c>
    </row>
    <row r="60" spans="1:21" x14ac:dyDescent="0.45">
      <c r="A60" s="17" t="s">
        <v>102</v>
      </c>
      <c r="B60" s="190">
        <f>B59/$A$59</f>
        <v>4.6900000000000004E-2</v>
      </c>
      <c r="C60" s="190">
        <f>C59/$A$59</f>
        <v>1.6496666666666666E-2</v>
      </c>
      <c r="D60" s="190">
        <f t="shared" ref="D60:G60" si="14">D59/$A$59</f>
        <v>3.4333333333333335E-4</v>
      </c>
      <c r="E60" s="190">
        <f t="shared" si="14"/>
        <v>0</v>
      </c>
      <c r="F60" s="190">
        <f>F59/$A$59</f>
        <v>8.410666666666667E-3</v>
      </c>
      <c r="G60" s="190">
        <f t="shared" si="14"/>
        <v>3.146666666666667E-3</v>
      </c>
      <c r="H60" s="190">
        <f>H59/$A$59</f>
        <v>3.3533333333333332E-2</v>
      </c>
      <c r="I60" s="190">
        <f>I54/$A$53</f>
        <v>0.75</v>
      </c>
      <c r="J60" s="190">
        <f>J59/$A$59</f>
        <v>8.4666666666666668E-4</v>
      </c>
      <c r="L60" s="17" t="s">
        <v>102</v>
      </c>
      <c r="M60" s="190">
        <f t="shared" ref="M60:U60" si="15">M59/$L$59</f>
        <v>0</v>
      </c>
      <c r="N60" s="190">
        <f t="shared" si="15"/>
        <v>2.5500000000000002E-4</v>
      </c>
      <c r="O60" s="190">
        <f t="shared" si="15"/>
        <v>6.7999999999999999E-5</v>
      </c>
      <c r="P60" s="190">
        <f t="shared" si="15"/>
        <v>0</v>
      </c>
      <c r="Q60" s="190">
        <f t="shared" si="15"/>
        <v>8.1100000000000009E-3</v>
      </c>
      <c r="R60" s="190">
        <f t="shared" si="15"/>
        <v>2.7366666666666669E-4</v>
      </c>
      <c r="S60" s="190">
        <f t="shared" si="15"/>
        <v>2.1699999999999996E-3</v>
      </c>
      <c r="T60" s="190">
        <f t="shared" si="15"/>
        <v>9.3266666666666671E-3</v>
      </c>
      <c r="U60" s="190">
        <f t="shared" si="15"/>
        <v>0</v>
      </c>
    </row>
    <row r="61" spans="1:21" x14ac:dyDescent="0.45">
      <c r="A61" s="17" t="s">
        <v>99</v>
      </c>
      <c r="B61" s="183">
        <f>1-B60/B13</f>
        <v>0.21833333333333327</v>
      </c>
      <c r="C61" s="183">
        <f t="shared" ref="C61:J61" si="16">1-C60/C13</f>
        <v>8.0282475376324158E-2</v>
      </c>
      <c r="D61" s="183">
        <f t="shared" si="16"/>
        <v>0.68404907975460127</v>
      </c>
      <c r="E61" s="183">
        <f t="shared" si="16"/>
        <v>1</v>
      </c>
      <c r="F61" s="183">
        <f t="shared" si="16"/>
        <v>-0.2942141977841608</v>
      </c>
      <c r="G61" s="183">
        <f t="shared" si="16"/>
        <v>0.19108826049700078</v>
      </c>
      <c r="H61" s="183">
        <f t="shared" si="16"/>
        <v>-0.68990424995800459</v>
      </c>
      <c r="I61" s="183">
        <f>1-I60/I13</f>
        <v>0</v>
      </c>
      <c r="J61" s="183">
        <f t="shared" si="16"/>
        <v>0.11188811188811187</v>
      </c>
      <c r="L61" s="17" t="s">
        <v>99</v>
      </c>
      <c r="N61" s="183">
        <f t="shared" ref="N61:U61" si="17">1-N60/N13</f>
        <v>-18.125</v>
      </c>
      <c r="O61" s="183">
        <f t="shared" si="17"/>
        <v>0.98095238095238091</v>
      </c>
      <c r="P61" s="183"/>
      <c r="Q61" s="183">
        <f t="shared" si="17"/>
        <v>0.70855294681360803</v>
      </c>
      <c r="R61" s="183">
        <f t="shared" si="17"/>
        <v>0.80178657653307583</v>
      </c>
      <c r="S61" s="183">
        <f t="shared" si="17"/>
        <v>0.81425473636156132</v>
      </c>
      <c r="T61" s="183">
        <f t="shared" si="17"/>
        <v>0.45775193798449609</v>
      </c>
      <c r="U61" s="183">
        <f t="shared" si="17"/>
        <v>1</v>
      </c>
    </row>
    <row r="62" spans="1:21" x14ac:dyDescent="0.45">
      <c r="A62" s="17" t="s">
        <v>100</v>
      </c>
      <c r="B62" s="186">
        <f>B61</f>
        <v>0.21833333333333327</v>
      </c>
      <c r="C62" s="186">
        <f t="shared" ref="C62:J62" si="18">C61</f>
        <v>8.0282475376324158E-2</v>
      </c>
      <c r="D62" s="186">
        <f t="shared" si="18"/>
        <v>0.68404907975460127</v>
      </c>
      <c r="E62" s="186">
        <f t="shared" si="18"/>
        <v>1</v>
      </c>
      <c r="F62" s="186">
        <f t="shared" si="18"/>
        <v>-0.2942141977841608</v>
      </c>
      <c r="G62" s="186">
        <f t="shared" si="18"/>
        <v>0.19108826049700078</v>
      </c>
      <c r="H62" s="186">
        <f t="shared" si="18"/>
        <v>-0.68990424995800459</v>
      </c>
      <c r="I62" s="186">
        <f t="shared" si="18"/>
        <v>0</v>
      </c>
      <c r="J62" s="186">
        <f t="shared" si="18"/>
        <v>0.11188811188811187</v>
      </c>
      <c r="L62" s="17" t="s">
        <v>100</v>
      </c>
      <c r="N62" s="186">
        <f>N61</f>
        <v>-18.125</v>
      </c>
      <c r="O62" s="186">
        <f t="shared" ref="O62:U62" si="19">O61</f>
        <v>0.98095238095238091</v>
      </c>
      <c r="P62" s="186"/>
      <c r="Q62" s="186">
        <f t="shared" si="19"/>
        <v>0.70855294681360803</v>
      </c>
      <c r="R62" s="186">
        <f t="shared" si="19"/>
        <v>0.80178657653307583</v>
      </c>
      <c r="S62" s="186">
        <f t="shared" si="19"/>
        <v>0.81425473636156132</v>
      </c>
      <c r="T62" s="186">
        <f t="shared" si="19"/>
        <v>0.45775193798449609</v>
      </c>
      <c r="U62" s="186">
        <f t="shared" si="19"/>
        <v>1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Cracks - REF</vt:lpstr>
      <vt:lpstr>Cracks - ADDS</vt:lpstr>
      <vt:lpstr>Water permeability</vt:lpstr>
      <vt:lpstr>Water permeability results_1</vt:lpstr>
      <vt:lpstr>Water permeability results_2</vt:lpstr>
    </vt:vector>
  </TitlesOfParts>
  <Company>UGent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Van Mullem</dc:creator>
  <cp:lastModifiedBy>Chrysoula Litina</cp:lastModifiedBy>
  <cp:lastPrinted>2020-05-07T16:49:34Z</cp:lastPrinted>
  <dcterms:created xsi:type="dcterms:W3CDTF">2019-04-09T20:32:35Z</dcterms:created>
  <dcterms:modified xsi:type="dcterms:W3CDTF">2021-02-18T09:48:54Z</dcterms:modified>
</cp:coreProperties>
</file>